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3"/>
  <workbookPr codeName="ThisWorkbook"/>
  <mc:AlternateContent xmlns:mc="http://schemas.openxmlformats.org/markup-compatibility/2006">
    <mc:Choice Requires="x15">
      <x15ac:absPath xmlns:x15ac="http://schemas.microsoft.com/office/spreadsheetml/2010/11/ac" url="/Users/michelkulakowski/AGACECA_Team Dropbox/AGACECA Competitions/Championnat MPI/2025-2026/"/>
    </mc:Choice>
  </mc:AlternateContent>
  <xr:revisionPtr revIDLastSave="0" documentId="13_ncr:1_{A5E424C8-14D4-9647-A5AE-56FA889BBF38}" xr6:coauthVersionLast="47" xr6:coauthVersionMax="47" xr10:uidLastSave="{00000000-0000-0000-0000-000000000000}"/>
  <bookViews>
    <workbookView xWindow="0" yWindow="500" windowWidth="28800" windowHeight="8500" xr2:uid="{00000000-000D-0000-FFFF-FFFF00000000}"/>
  </bookViews>
  <sheets>
    <sheet name="CALCUL des COUPS RENDUS" sheetId="2" r:id="rId1"/>
    <sheet name="Feuil1" sheetId="3" r:id="rId2"/>
    <sheet name="DONNEES" sheetId="1" r:id="rId3"/>
  </sheets>
  <definedNames>
    <definedName name="_xlnm.Print_Area" localSheetId="0">'CALCUL des COUPS RENDUS'!$A$3:$J$18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  <c r="F6" i="2"/>
  <c r="E9" i="2"/>
  <c r="D10" i="2"/>
  <c r="D9" i="2"/>
  <c r="F175" i="1"/>
  <c r="G175" i="1" s="1"/>
  <c r="I174" i="1"/>
  <c r="F174" i="1"/>
  <c r="G174" i="1" s="1"/>
  <c r="F164" i="1"/>
  <c r="G164" i="1" s="1"/>
  <c r="I163" i="1"/>
  <c r="F163" i="1"/>
  <c r="G163" i="1" s="1"/>
  <c r="F153" i="1"/>
  <c r="G153" i="1" s="1"/>
  <c r="I152" i="1"/>
  <c r="F152" i="1"/>
  <c r="G152" i="1" s="1"/>
  <c r="F142" i="1"/>
  <c r="G142" i="1" s="1"/>
  <c r="I141" i="1"/>
  <c r="F141" i="1"/>
  <c r="G141" i="1" s="1"/>
  <c r="F131" i="1"/>
  <c r="G131" i="1" s="1"/>
  <c r="I130" i="1"/>
  <c r="F130" i="1"/>
  <c r="G130" i="1" s="1"/>
  <c r="H175" i="1" l="1"/>
  <c r="I175" i="1" s="1"/>
  <c r="H164" i="1"/>
  <c r="I164" i="1" s="1"/>
  <c r="H153" i="1"/>
  <c r="I153" i="1" s="1"/>
  <c r="H142" i="1"/>
  <c r="I142" i="1" s="1"/>
  <c r="H131" i="1"/>
  <c r="I131" i="1" s="1"/>
  <c r="F120" i="1"/>
  <c r="G120" i="1" s="1"/>
  <c r="I119" i="1"/>
  <c r="F119" i="1"/>
  <c r="G119" i="1" s="1"/>
  <c r="F109" i="1"/>
  <c r="G109" i="1" s="1"/>
  <c r="I108" i="1"/>
  <c r="F108" i="1"/>
  <c r="G108" i="1" s="1"/>
  <c r="H109" i="1" l="1"/>
  <c r="I109" i="1" s="1"/>
  <c r="H120" i="1"/>
  <c r="I120" i="1" s="1"/>
  <c r="D14" i="2" l="1"/>
  <c r="D15" i="2" l="1"/>
  <c r="F98" i="1"/>
  <c r="I97" i="1"/>
  <c r="F97" i="1"/>
  <c r="G97" i="1" s="1"/>
  <c r="F87" i="1"/>
  <c r="G87" i="1" s="1"/>
  <c r="I86" i="1"/>
  <c r="F86" i="1"/>
  <c r="F76" i="1"/>
  <c r="G76" i="1" s="1"/>
  <c r="F75" i="1"/>
  <c r="G75" i="1" s="1"/>
  <c r="F65" i="1"/>
  <c r="G65" i="1" s="1"/>
  <c r="F64" i="1"/>
  <c r="G64" i="1" s="1"/>
  <c r="F43" i="1"/>
  <c r="G43" i="1" s="1"/>
  <c r="F42" i="1"/>
  <c r="G42" i="1" s="1"/>
  <c r="F32" i="1"/>
  <c r="G32" i="1" s="1"/>
  <c r="F31" i="1"/>
  <c r="G31" i="1" s="1"/>
  <c r="F21" i="1"/>
  <c r="G21" i="1" s="1"/>
  <c r="F20" i="1"/>
  <c r="G20" i="1" s="1"/>
  <c r="F10" i="1"/>
  <c r="G10" i="1" s="1"/>
  <c r="F9" i="1"/>
  <c r="G9" i="1" s="1"/>
  <c r="I75" i="1"/>
  <c r="I64" i="1"/>
  <c r="F54" i="1"/>
  <c r="G54" i="1" s="1"/>
  <c r="I53" i="1"/>
  <c r="F53" i="1"/>
  <c r="G53" i="1" s="1"/>
  <c r="I42" i="1"/>
  <c r="I31" i="1"/>
  <c r="I20" i="1"/>
  <c r="H10" i="1" l="1"/>
  <c r="I10" i="1" s="1"/>
  <c r="E14" i="2"/>
  <c r="E15" i="2"/>
  <c r="G86" i="1"/>
  <c r="G98" i="1"/>
  <c r="H98" i="1" s="1"/>
  <c r="I98" i="1" s="1"/>
  <c r="H21" i="1"/>
  <c r="I21" i="1" s="1"/>
  <c r="H76" i="1"/>
  <c r="I76" i="1" s="1"/>
  <c r="H65" i="1"/>
  <c r="I65" i="1" s="1"/>
  <c r="H54" i="1"/>
  <c r="I54" i="1" s="1"/>
  <c r="H43" i="1"/>
  <c r="I43" i="1" s="1"/>
  <c r="H32" i="1"/>
  <c r="I32" i="1" s="1"/>
  <c r="I9" i="1"/>
  <c r="F14" i="2" l="1"/>
  <c r="G14" i="2" s="1"/>
  <c r="H87" i="1"/>
  <c r="I87" i="1" s="1"/>
  <c r="F15" i="2"/>
  <c r="G15" i="2" s="1"/>
  <c r="H14" i="2" l="1"/>
  <c r="I14" i="2" s="1"/>
  <c r="H15" i="2"/>
  <c r="I15" i="2" s="1"/>
</calcChain>
</file>

<file path=xl/sharedStrings.xml><?xml version="1.0" encoding="utf-8"?>
<sst xmlns="http://schemas.openxmlformats.org/spreadsheetml/2006/main" count="330" uniqueCount="54">
  <si>
    <t>CALCUL DES COUPS RENDUS</t>
  </si>
  <si>
    <t>GOLF de:</t>
  </si>
  <si>
    <t>BEAUVALLON</t>
  </si>
  <si>
    <t>PAR:</t>
  </si>
  <si>
    <t>Mode d'emplois:</t>
  </si>
  <si>
    <r>
      <t xml:space="preserve">1- Renseigner le Golf </t>
    </r>
    <r>
      <rPr>
        <b/>
        <sz val="12"/>
        <color theme="1"/>
        <rFont val="Comic Sans MS"/>
        <family val="4"/>
      </rPr>
      <t>avec le menu déroulant</t>
    </r>
  </si>
  <si>
    <t>Slope</t>
  </si>
  <si>
    <t>SSS</t>
  </si>
  <si>
    <t xml:space="preserve">2- Renseigner la catégorie (Homme/Femme) </t>
  </si>
  <si>
    <t>REFERENCES PARCOURS</t>
  </si>
  <si>
    <t>Homme</t>
  </si>
  <si>
    <t xml:space="preserve">    avec le menu déroulant</t>
  </si>
  <si>
    <t>Femme</t>
  </si>
  <si>
    <t>3- Mettre votre index</t>
  </si>
  <si>
    <t>Handicap de jeu…</t>
  </si>
  <si>
    <t>Coups rendus…</t>
  </si>
  <si>
    <t>Index</t>
  </si>
  <si>
    <t>Catégorie</t>
  </si>
  <si>
    <t>Arrondi à…</t>
  </si>
  <si>
    <t>Arrondi à …</t>
  </si>
  <si>
    <t>Joueur A</t>
  </si>
  <si>
    <t>Joueur B</t>
  </si>
  <si>
    <t>GOLF DE VALGARDE   PAR 68</t>
  </si>
  <si>
    <t>VALGARDE</t>
  </si>
  <si>
    <t>BARBAROUX</t>
  </si>
  <si>
    <t>SAINTE BAUME</t>
  </si>
  <si>
    <t>VALESCURE</t>
  </si>
  <si>
    <t>ROQUEBRUNE</t>
  </si>
  <si>
    <t>SAINTE MAXIME</t>
  </si>
  <si>
    <t>Arrondis à …</t>
  </si>
  <si>
    <t>SAINT ENDREOL</t>
  </si>
  <si>
    <t>TERRE BLANCHE (RIOU)</t>
  </si>
  <si>
    <t>CLAUX AMIC</t>
  </si>
  <si>
    <t>GOLF DE BARBAROUX   PAR 72</t>
  </si>
  <si>
    <t>BIOT</t>
  </si>
  <si>
    <t>BARBOSSI</t>
  </si>
  <si>
    <t>GRANDE BASTIDE</t>
  </si>
  <si>
    <t>GOLF DE SAINTE BAUME   PAR 72</t>
  </si>
  <si>
    <t>GOLF DE VALESCURE   PAR 68</t>
  </si>
  <si>
    <t>GOLF DE ROQUEBRUNE SUR ARGENS   PAR 71</t>
  </si>
  <si>
    <t>GOLF DE SAINTE MAXIME   PAR 72</t>
  </si>
  <si>
    <t>GOLF DE SAINT ENDREOL   PAR 72</t>
  </si>
  <si>
    <t>GOLF DE TERRE BLANCHE   RIOU   PAR 72</t>
  </si>
  <si>
    <t>GOLF DE BEAUVALLON   PAR 69</t>
  </si>
  <si>
    <t>GOLF DE CLAUX AMIC   PAR 72</t>
  </si>
  <si>
    <t>GOLF DE BIOT   PAR 67</t>
  </si>
  <si>
    <t>GOLF DE BARBOSSI   PAR 71</t>
  </si>
  <si>
    <t>GOLF DE  GRANDE BASTIDE  PAR 71</t>
  </si>
  <si>
    <t>OPIO VALBONNE</t>
  </si>
  <si>
    <t>OLD COURSE</t>
  </si>
  <si>
    <t>GOLF DE  OPIO VALBONNE  PAR 73</t>
  </si>
  <si>
    <t>GOLF DE  OLD COURSE  PAR 71</t>
  </si>
  <si>
    <t>GOLF DE ESTEREL PAR 70</t>
  </si>
  <si>
    <t>ESTEREL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</si>
</sst>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24"/>
      <color theme="1"/>
      <name val="Comic Sans MS"/>
      <family val="4"/>
    </font>
    <font>
      <sz val="11"/>
      <color theme="1"/>
      <name val="Comic Sans MS"/>
      <family val="4"/>
    </font>
    <font>
      <b/>
      <sz val="11"/>
      <color theme="1"/>
      <name val="Comic Sans MS"/>
      <family val="4"/>
    </font>
    <font>
      <b/>
      <sz val="16"/>
      <color theme="1"/>
      <name val="Comic Sans MS"/>
      <family val="4"/>
    </font>
    <font>
      <b/>
      <sz val="12"/>
      <color theme="1"/>
      <name val="Comic Sans MS"/>
      <family val="4"/>
    </font>
    <font>
      <b/>
      <sz val="14"/>
      <color theme="1"/>
      <name val="Comic Sans MS"/>
      <family val="4"/>
    </font>
    <font>
      <sz val="12"/>
      <color theme="1"/>
      <name val="Comic Sans MS"/>
      <family val="4"/>
    </font>
    <font>
      <sz val="14"/>
      <color theme="1"/>
      <name val="Comic Sans MS"/>
      <family val="4"/>
    </font>
    <font>
      <sz val="11"/>
      <color rgb="FFFF0000"/>
      <name val="Comic Sans MS"/>
      <family val="4"/>
    </font>
    <font>
      <sz val="14"/>
      <color rgb="FFFF0000"/>
      <name val="Comic Sans MS"/>
      <family val="4"/>
    </font>
    <font>
      <sz val="12"/>
      <color rgb="FFFF0000"/>
      <name val="Comic Sans MS"/>
      <family val="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6" fillId="2" borderId="2" xfId="0" applyFont="1" applyFill="1" applyBorder="1" applyAlignment="1" applyProtection="1">
      <alignment horizontal="center" vertical="center"/>
      <protection hidden="1"/>
    </xf>
    <xf numFmtId="0" fontId="6" fillId="3" borderId="2" xfId="0" applyFont="1" applyFill="1" applyBorder="1" applyAlignment="1" applyProtection="1">
      <alignment horizontal="center" vertical="center"/>
      <protection hidden="1"/>
    </xf>
    <xf numFmtId="1" fontId="6" fillId="5" borderId="2" xfId="0" applyNumberFormat="1" applyFont="1" applyFill="1" applyBorder="1" applyAlignment="1" applyProtection="1">
      <alignment horizontal="center" vertical="center"/>
      <protection hidden="1"/>
    </xf>
    <xf numFmtId="164" fontId="8" fillId="0" borderId="2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vertical="center"/>
      <protection hidden="1"/>
    </xf>
    <xf numFmtId="0" fontId="3" fillId="2" borderId="2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vertical="center"/>
      <protection hidden="1"/>
    </xf>
    <xf numFmtId="0" fontId="3" fillId="3" borderId="2" xfId="0" applyFont="1" applyFill="1" applyBorder="1" applyAlignment="1" applyProtection="1">
      <alignment vertic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2" fillId="0" borderId="5" xfId="0" applyFont="1" applyBorder="1" applyAlignment="1" applyProtection="1">
      <alignment vertical="center"/>
      <protection hidden="1"/>
    </xf>
    <xf numFmtId="0" fontId="2" fillId="0" borderId="6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7" borderId="2" xfId="0" applyFont="1" applyFill="1" applyBorder="1" applyAlignment="1" applyProtection="1">
      <alignment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3" fillId="5" borderId="2" xfId="0" applyFont="1" applyFill="1" applyBorder="1" applyAlignment="1" applyProtection="1">
      <alignment vertical="center"/>
      <protection hidden="1"/>
    </xf>
    <xf numFmtId="2" fontId="2" fillId="0" borderId="2" xfId="0" applyNumberFormat="1" applyFont="1" applyBorder="1" applyAlignment="1" applyProtection="1">
      <alignment horizontal="center" vertical="center"/>
      <protection hidden="1"/>
    </xf>
    <xf numFmtId="1" fontId="3" fillId="5" borderId="2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Border="1" applyAlignment="1" applyProtection="1">
      <alignment horizontal="center" vertical="center"/>
      <protection hidden="1"/>
    </xf>
    <xf numFmtId="1" fontId="3" fillId="6" borderId="2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6" fillId="2" borderId="2" xfId="0" applyFont="1" applyFill="1" applyBorder="1" applyAlignment="1" applyProtection="1">
      <alignment vertical="center"/>
      <protection hidden="1"/>
    </xf>
    <xf numFmtId="0" fontId="6" fillId="3" borderId="2" xfId="0" applyFont="1" applyFill="1" applyBorder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2" xfId="0" applyFont="1" applyBorder="1" applyAlignment="1" applyProtection="1">
      <alignment horizontal="center" vertical="center"/>
      <protection hidden="1"/>
    </xf>
    <xf numFmtId="0" fontId="6" fillId="4" borderId="2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8" fillId="0" borderId="17" xfId="0" applyFont="1" applyBorder="1" applyAlignment="1" applyProtection="1">
      <alignment vertical="center"/>
      <protection hidden="1"/>
    </xf>
    <xf numFmtId="0" fontId="6" fillId="5" borderId="2" xfId="0" applyFont="1" applyFill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5" borderId="22" xfId="0" applyFont="1" applyFill="1" applyBorder="1" applyAlignment="1" applyProtection="1">
      <alignment horizontal="center" vertical="center"/>
      <protection hidden="1"/>
    </xf>
    <xf numFmtId="0" fontId="6" fillId="6" borderId="23" xfId="0" applyFont="1" applyFill="1" applyBorder="1" applyAlignment="1" applyProtection="1">
      <alignment horizontal="center" vertical="center"/>
      <protection hidden="1"/>
    </xf>
    <xf numFmtId="2" fontId="8" fillId="0" borderId="22" xfId="0" applyNumberFormat="1" applyFont="1" applyBorder="1" applyAlignment="1" applyProtection="1">
      <alignment horizontal="center" vertical="center"/>
      <protection hidden="1"/>
    </xf>
    <xf numFmtId="1" fontId="6" fillId="6" borderId="23" xfId="0" applyNumberFormat="1" applyFont="1" applyFill="1" applyBorder="1" applyAlignment="1" applyProtection="1">
      <alignment horizontal="center" vertical="center"/>
      <protection hidden="1"/>
    </xf>
    <xf numFmtId="2" fontId="8" fillId="0" borderId="24" xfId="0" applyNumberFormat="1" applyFont="1" applyBorder="1" applyAlignment="1" applyProtection="1">
      <alignment horizontal="center" vertical="center"/>
      <protection hidden="1"/>
    </xf>
    <xf numFmtId="1" fontId="6" fillId="5" borderId="25" xfId="0" applyNumberFormat="1" applyFont="1" applyFill="1" applyBorder="1" applyAlignment="1" applyProtection="1">
      <alignment horizontal="center" vertical="center"/>
      <protection hidden="1"/>
    </xf>
    <xf numFmtId="164" fontId="8" fillId="0" borderId="25" xfId="0" applyNumberFormat="1" applyFont="1" applyBorder="1" applyAlignment="1" applyProtection="1">
      <alignment horizontal="center" vertical="center"/>
      <protection hidden="1"/>
    </xf>
    <xf numFmtId="1" fontId="6" fillId="6" borderId="26" xfId="0" applyNumberFormat="1" applyFont="1" applyFill="1" applyBorder="1" applyAlignment="1" applyProtection="1">
      <alignment horizontal="center" vertical="center"/>
      <protection hidden="1"/>
    </xf>
    <xf numFmtId="0" fontId="6" fillId="5" borderId="18" xfId="0" applyFont="1" applyFill="1" applyBorder="1" applyAlignment="1" applyProtection="1">
      <alignment vertical="center"/>
      <protection hidden="1"/>
    </xf>
    <xf numFmtId="0" fontId="6" fillId="0" borderId="19" xfId="0" applyFont="1" applyBorder="1" applyAlignment="1" applyProtection="1">
      <alignment horizontal="center" vertical="center"/>
      <protection hidden="1"/>
    </xf>
    <xf numFmtId="0" fontId="6" fillId="0" borderId="20" xfId="0" applyFont="1" applyBorder="1" applyAlignment="1" applyProtection="1">
      <alignment vertical="center"/>
      <protection hidden="1"/>
    </xf>
    <xf numFmtId="0" fontId="6" fillId="0" borderId="20" xfId="0" applyFont="1" applyBorder="1" applyAlignment="1" applyProtection="1">
      <alignment horizontal="center" vertical="center"/>
      <protection hidden="1"/>
    </xf>
    <xf numFmtId="0" fontId="6" fillId="0" borderId="21" xfId="0" applyFont="1" applyBorder="1" applyAlignment="1" applyProtection="1">
      <alignment horizontal="center" vertical="center"/>
      <protection hidden="1"/>
    </xf>
    <xf numFmtId="0" fontId="6" fillId="7" borderId="22" xfId="0" applyFont="1" applyFill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hidden="1"/>
    </xf>
    <xf numFmtId="0" fontId="6" fillId="7" borderId="24" xfId="0" applyFont="1" applyFill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hidden="1"/>
    </xf>
    <xf numFmtId="0" fontId="6" fillId="0" borderId="26" xfId="0" applyFont="1" applyBorder="1" applyAlignment="1" applyProtection="1">
      <alignment horizontal="center" vertical="center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8" fillId="10" borderId="12" xfId="0" applyFont="1" applyFill="1" applyBorder="1" applyAlignment="1" applyProtection="1">
      <alignment horizontal="left" vertical="center"/>
      <protection hidden="1"/>
    </xf>
    <xf numFmtId="0" fontId="8" fillId="10" borderId="0" xfId="0" applyFont="1" applyFill="1" applyAlignment="1" applyProtection="1">
      <alignment horizontal="left" vertical="center"/>
      <protection hidden="1"/>
    </xf>
    <xf numFmtId="0" fontId="8" fillId="10" borderId="13" xfId="0" applyFont="1" applyFill="1" applyBorder="1" applyAlignment="1" applyProtection="1">
      <alignment horizontal="left" vertical="center"/>
      <protection hidden="1"/>
    </xf>
    <xf numFmtId="0" fontId="6" fillId="8" borderId="7" xfId="0" applyFont="1" applyFill="1" applyBorder="1" applyAlignment="1" applyProtection="1">
      <alignment horizontal="center" vertical="center" wrapText="1"/>
      <protection hidden="1"/>
    </xf>
    <xf numFmtId="0" fontId="6" fillId="8" borderId="8" xfId="0" applyFont="1" applyFill="1" applyBorder="1" applyAlignment="1" applyProtection="1">
      <alignment horizontal="center" vertical="center" wrapText="1"/>
      <protection hidden="1"/>
    </xf>
    <xf numFmtId="0" fontId="6" fillId="5" borderId="19" xfId="0" applyFont="1" applyFill="1" applyBorder="1" applyAlignment="1" applyProtection="1">
      <alignment horizontal="center" vertical="center"/>
      <protection hidden="1"/>
    </xf>
    <xf numFmtId="0" fontId="6" fillId="5" borderId="20" xfId="0" applyFont="1" applyFill="1" applyBorder="1" applyAlignment="1" applyProtection="1">
      <alignment horizontal="center" vertical="center"/>
      <protection hidden="1"/>
    </xf>
    <xf numFmtId="0" fontId="6" fillId="6" borderId="20" xfId="0" applyFont="1" applyFill="1" applyBorder="1" applyAlignment="1" applyProtection="1">
      <alignment horizontal="center" vertical="center"/>
      <protection hidden="1"/>
    </xf>
    <xf numFmtId="0" fontId="6" fillId="6" borderId="21" xfId="0" applyFont="1" applyFill="1" applyBorder="1" applyAlignment="1" applyProtection="1">
      <alignment horizontal="center" vertical="center"/>
      <protection hidden="1"/>
    </xf>
    <xf numFmtId="0" fontId="4" fillId="9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10" borderId="9" xfId="0" applyFont="1" applyFill="1" applyBorder="1" applyAlignment="1" applyProtection="1">
      <alignment horizontal="center" vertical="center"/>
      <protection hidden="1"/>
    </xf>
    <xf numFmtId="0" fontId="5" fillId="10" borderId="10" xfId="0" applyFont="1" applyFill="1" applyBorder="1" applyAlignment="1" applyProtection="1">
      <alignment horizontal="center" vertical="center"/>
      <protection hidden="1"/>
    </xf>
    <xf numFmtId="0" fontId="5" fillId="10" borderId="11" xfId="0" applyFont="1" applyFill="1" applyBorder="1" applyAlignment="1" applyProtection="1">
      <alignment horizontal="center" vertical="center"/>
      <protection hidden="1"/>
    </xf>
    <xf numFmtId="0" fontId="7" fillId="10" borderId="12" xfId="0" applyFont="1" applyFill="1" applyBorder="1" applyAlignment="1" applyProtection="1">
      <alignment horizontal="left" vertical="center"/>
      <protection hidden="1"/>
    </xf>
    <xf numFmtId="0" fontId="7" fillId="10" borderId="0" xfId="0" applyFont="1" applyFill="1" applyAlignment="1" applyProtection="1">
      <alignment horizontal="left" vertical="center"/>
      <protection hidden="1"/>
    </xf>
    <xf numFmtId="0" fontId="7" fillId="10" borderId="13" xfId="0" applyFont="1" applyFill="1" applyBorder="1" applyAlignment="1" applyProtection="1">
      <alignment horizontal="left" vertical="center"/>
      <protection hidden="1"/>
    </xf>
    <xf numFmtId="0" fontId="7" fillId="10" borderId="14" xfId="0" applyFont="1" applyFill="1" applyBorder="1" applyAlignment="1" applyProtection="1">
      <alignment horizontal="left" vertical="center"/>
      <protection hidden="1"/>
    </xf>
    <xf numFmtId="0" fontId="7" fillId="10" borderId="15" xfId="0" applyFont="1" applyFill="1" applyBorder="1" applyAlignment="1" applyProtection="1">
      <alignment horizontal="left" vertical="center"/>
      <protection hidden="1"/>
    </xf>
    <xf numFmtId="0" fontId="7" fillId="10" borderId="16" xfId="0" applyFont="1" applyFill="1" applyBorder="1" applyAlignment="1" applyProtection="1">
      <alignment horizontal="left" vertical="center"/>
      <protection hidden="1"/>
    </xf>
    <xf numFmtId="0" fontId="3" fillId="8" borderId="7" xfId="0" applyFont="1" applyFill="1" applyBorder="1" applyAlignment="1" applyProtection="1">
      <alignment horizontal="center" vertical="center" wrapText="1"/>
      <protection hidden="1"/>
    </xf>
    <xf numFmtId="0" fontId="3" fillId="8" borderId="8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4">
    <dxf>
      <font>
        <u val="none"/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FF00"/>
        </patternFill>
      </fill>
    </dxf>
  </dxfs>
  <tableStyles count="1" defaultTableStyle="TableStyleMedium2" defaultPivotStyle="PivotStyleLight16">
    <tableStyle name="Invisible" pivot="0" table="0" count="0" xr9:uid="{71BB011F-B946-48B1-BD06-17123DDE96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3B4D-1538-F143-9D43-145D964A81E7}">
  <sheetPr codeName="Feuil1"/>
  <dimension ref="A1:K49"/>
  <sheetViews>
    <sheetView tabSelected="1" zoomScale="130" zoomScaleNormal="130" workbookViewId="0">
      <selection activeCell="A3" sqref="A3:J18"/>
    </sheetView>
  </sheetViews>
  <sheetFormatPr baseColWidth="10" defaultColWidth="10.83203125" defaultRowHeight="17" x14ac:dyDescent="0.2"/>
  <cols>
    <col min="1" max="1" width="12.33203125" style="5" customWidth="1"/>
    <col min="2" max="2" width="21.5" style="5" customWidth="1"/>
    <col min="3" max="3" width="12.1640625" style="5" bestFit="1" customWidth="1"/>
    <col min="4" max="6" width="10.83203125" style="5"/>
    <col min="7" max="7" width="13.83203125" style="5" bestFit="1" customWidth="1"/>
    <col min="8" max="8" width="10.83203125" style="5"/>
    <col min="9" max="9" width="16" style="5" bestFit="1" customWidth="1"/>
    <col min="10" max="10" width="34.5" style="5" customWidth="1"/>
    <col min="11" max="11" width="48.33203125" style="5" customWidth="1"/>
    <col min="12" max="16384" width="10.83203125" style="5"/>
  </cols>
  <sheetData>
    <row r="1" spans="1:11" x14ac:dyDescent="0.2">
      <c r="K1" s="62"/>
    </row>
    <row r="2" spans="1:11" x14ac:dyDescent="0.2">
      <c r="K2" s="62"/>
    </row>
    <row r="3" spans="1:11" ht="26" x14ac:dyDescent="0.2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2"/>
    </row>
    <row r="4" spans="1:11" x14ac:dyDescent="0.2">
      <c r="K4" s="62"/>
    </row>
    <row r="5" spans="1:11" ht="18" thickBot="1" x14ac:dyDescent="0.25">
      <c r="K5" s="62"/>
    </row>
    <row r="6" spans="1:11" ht="26" x14ac:dyDescent="0.2">
      <c r="A6" s="27" t="s">
        <v>1</v>
      </c>
      <c r="B6" s="75" t="s">
        <v>53</v>
      </c>
      <c r="C6" s="76"/>
      <c r="D6" s="76"/>
      <c r="E6" s="27" t="s">
        <v>3</v>
      </c>
      <c r="F6" s="61">
        <f>IF(B6=DONNEES!K2,68,IF(B6=DONNEES!K3,72,IF(B6=DONNEES!K4,72,IF(B6=DONNEES!K5,68,IF(B6=DONNEES!K6,71,IF(B6=DONNEES!K7,72,IF(B6=DONNEES!K8,72,IF(B6=DONNEES!K9,72,IF(B6=DONNEES!K10,69,IF(B6=DONNEES!K11,72,IF(B6=DONNEES!K12,67,IF(B6=DONNEES!K13,71,IF(B6=DONNEES!K14,71,IF(B6=DONNEES!K15,73,IF(B6=DONNEES!K16,71,IF(B6=DONNEES!K17,70))))))))))))))))</f>
        <v>70</v>
      </c>
      <c r="G6" s="77" t="s">
        <v>4</v>
      </c>
      <c r="H6" s="78"/>
      <c r="I6" s="78"/>
      <c r="J6" s="79"/>
      <c r="K6" s="62"/>
    </row>
    <row r="7" spans="1:11" ht="18" x14ac:dyDescent="0.2">
      <c r="G7" s="80" t="s">
        <v>5</v>
      </c>
      <c r="H7" s="81"/>
      <c r="I7" s="81"/>
      <c r="J7" s="82"/>
      <c r="K7" s="62"/>
    </row>
    <row r="8" spans="1:11" s="29" customFormat="1" ht="21" x14ac:dyDescent="0.2">
      <c r="A8" s="28"/>
      <c r="B8" s="28"/>
      <c r="C8" s="28"/>
      <c r="D8" s="38" t="s">
        <v>6</v>
      </c>
      <c r="E8" s="38" t="s">
        <v>7</v>
      </c>
      <c r="F8" s="28"/>
      <c r="G8" s="80" t="s">
        <v>8</v>
      </c>
      <c r="H8" s="81"/>
      <c r="I8" s="81"/>
      <c r="J8" s="82"/>
      <c r="K8" s="63"/>
    </row>
    <row r="9" spans="1:11" s="29" customFormat="1" ht="21" customHeight="1" x14ac:dyDescent="0.2">
      <c r="A9" s="28"/>
      <c r="B9" s="69" t="s">
        <v>9</v>
      </c>
      <c r="C9" s="30" t="s">
        <v>10</v>
      </c>
      <c r="D9" s="1">
        <f>IF(B6=DONNEES!K2,DONNEES!D4,IF(B6=DONNEES!K3,DONNEES!D15,IF(B6=DONNEES!K4,DONNEES!D26,IF(B6=DONNEES!K5,DONNEES!D37,IF(B6=DONNEES!K6,DONNEES!D48,IF(B6=DONNEES!K7,DONNEES!D59,IF(B6=DONNEES!K8,DONNEES!D70,IF(B6=DONNEES!K9,DONNEES!D81,IF(B6=DONNEES!K10,DONNEES!D92,IF(B6=DONNEES!K11,DONNEES!D103,IF(B6=DONNEES!K12,DONNEES!D114,IF(B6=DONNEES!K13,DONNEES!D125,IF(B6=DONNEES!K14,DONNEES!D136,IF(B6=DONNEES!K15,DONNEES!D147,IF(B6=DONNEES!K16,DONNEES!D158,IF(B6=DONNEES!K17,DONNEES!D169))))))))))))))))</f>
        <v>126</v>
      </c>
      <c r="E9" s="1">
        <f>IF(B6=DONNEES!K2,DONNEES!E4,IF(B6=DONNEES!K3,DONNEES!E15,IF(B6=DONNEES!K4,DONNEES!E26,IF(B6=DONNEES!K5,DONNEES!E37,IF(B6=DONNEES!K6,DONNEES!E48,IF(B6=DONNEES!K7,DONNEES!E59,IF(B6=DONNEES!K8,DONNEES!E70,IF(B6=DONNEES!K9,DONNEES!E81,IF(B6=DONNEES!K10,DONNEES!E92,IF(B6=DONNEES!K11,DONNEES!E103,IF(B6=DONNEES!K12,DONNEES!E114,IF(B6=DONNEES!K13,DONNEES!E125,IF(B6=DONNEES!K14,DONNEES!E136,IF(B6=DONNEES!K15,DONNEES!E147,IF(B6=DONNEES!K16,DONNEES!E158,IF(B6=DONNEES!K17,DONNEES!E169))))))))))))))))</f>
        <v>68</v>
      </c>
      <c r="F9" s="28"/>
      <c r="G9" s="66" t="s">
        <v>11</v>
      </c>
      <c r="H9" s="67"/>
      <c r="I9" s="67"/>
      <c r="J9" s="68"/>
      <c r="K9" s="63"/>
    </row>
    <row r="10" spans="1:11" s="29" customFormat="1" ht="22" thickBot="1" x14ac:dyDescent="0.25">
      <c r="A10" s="32"/>
      <c r="B10" s="70"/>
      <c r="C10" s="31" t="s">
        <v>12</v>
      </c>
      <c r="D10" s="2">
        <f>IF(B6=DONNEES!K2,DONNEES!D5,IF(B6=DONNEES!K3,DONNEES!D16,IF(B6=DONNEES!K4,DONNEES!D27,IF(B6=DONNEES!K5,DONNEES!D38,IF(B6=DONNEES!K6,DONNEES!D49,IF(B6=DONNEES!K7,DONNEES!D60,IF(B6=DONNEES!K8,DONNEES!D71,IF(B6=DONNEES!K9,DONNEES!D82,IF(B6=DONNEES!K10,DONNEES!D93,IF(B6=DONNEES!K11,DONNEES!D104,IF(B6=DONNEES!K12,DONNEES!D115,IF(B6=DONNEES!K13,DONNEES!D126,IF(B6=DONNEES!K14,DONNEES!D137,IF(B6=DONNEES!K15,DONNEES!D148,IF(B6=DONNEES!K16,DONNEES!D159,IF(B6=DONNEES!K17,DONNEES!D170))))))))))))))))</f>
        <v>121</v>
      </c>
      <c r="E10" s="2">
        <f>IF(B6=DONNEES!K2,DONNEES!E5,IF(B6=DONNEES!K3,DONNEES!E16,IF(B6=DONNEES!K4,DONNEES!E27,IF(B6=DONNEES!K5,DONNEES!E38,IF(B6=DONNEES!K6,DONNEES!E49,IF(B6=DONNEES!K7,DONNEES!E60,IF(B6=DONNEES!K8,DONNEES!E71,IF(B6=DONNEES!K9,DONNEES!E82,IF(B6=DONNEES!K10,DONNEES!E93,IF(B6=DONNEES!K11,DONNEES!E104,IF(B6=DONNEES!K12,DONNEES!E115,IF(B6=DONNEES!K13,DONNEES!E126,IF(B6=DONNEES!K14,DONNEES!E137,IF(B6=DONNEES!K15,DONNEES!E148,IF(B6=DONNEES!K16,DONNEES!E159,IF(B6=DONNEES!K17,DONNEES!E170))))))))))))))))</f>
        <v>67.599999999999994</v>
      </c>
      <c r="F10" s="32"/>
      <c r="G10" s="83" t="s">
        <v>13</v>
      </c>
      <c r="H10" s="84"/>
      <c r="I10" s="84"/>
      <c r="J10" s="85"/>
      <c r="K10" s="63"/>
    </row>
    <row r="11" spans="1:11" s="29" customFormat="1" ht="22" thickBot="1" x14ac:dyDescent="0.25">
      <c r="K11" s="63"/>
    </row>
    <row r="12" spans="1:11" s="29" customFormat="1" ht="23" thickTop="1" thickBot="1" x14ac:dyDescent="0.25">
      <c r="C12" s="28"/>
      <c r="D12" s="28"/>
      <c r="E12" s="28"/>
      <c r="F12" s="71" t="s">
        <v>14</v>
      </c>
      <c r="G12" s="72"/>
      <c r="H12" s="73" t="s">
        <v>15</v>
      </c>
      <c r="I12" s="74"/>
      <c r="K12" s="63"/>
    </row>
    <row r="13" spans="1:11" s="29" customFormat="1" ht="22" thickTop="1" x14ac:dyDescent="0.2">
      <c r="A13" s="37"/>
      <c r="B13" s="49" t="s">
        <v>16</v>
      </c>
      <c r="C13" s="50" t="s">
        <v>17</v>
      </c>
      <c r="D13" s="51" t="s">
        <v>6</v>
      </c>
      <c r="E13" s="52" t="s">
        <v>7</v>
      </c>
      <c r="F13" s="40"/>
      <c r="G13" s="38" t="s">
        <v>18</v>
      </c>
      <c r="H13" s="34"/>
      <c r="I13" s="41" t="s">
        <v>19</v>
      </c>
      <c r="K13" s="63"/>
    </row>
    <row r="14" spans="1:11" s="29" customFormat="1" ht="21" x14ac:dyDescent="0.2">
      <c r="A14" s="48" t="s">
        <v>20</v>
      </c>
      <c r="B14" s="53">
        <v>14.8</v>
      </c>
      <c r="C14" s="39" t="s">
        <v>10</v>
      </c>
      <c r="D14" s="33">
        <f>IF(C14=C9,D9,IF(C14=C10,D10))</f>
        <v>126</v>
      </c>
      <c r="E14" s="54">
        <f>IF(D14=D9,E9,IF(D14=D10,E10))</f>
        <v>68</v>
      </c>
      <c r="F14" s="42">
        <f>B14*(D14/113)+(E14-F6)</f>
        <v>14.502654867256638</v>
      </c>
      <c r="G14" s="3">
        <f>ROUND(F14,0)</f>
        <v>15</v>
      </c>
      <c r="H14" s="4">
        <f>0.75*(G14-MIN(G14:G15))</f>
        <v>0</v>
      </c>
      <c r="I14" s="43">
        <f>H14</f>
        <v>0</v>
      </c>
      <c r="K14" s="63"/>
    </row>
    <row r="15" spans="1:11" s="29" customFormat="1" ht="22" thickBot="1" x14ac:dyDescent="0.25">
      <c r="A15" s="48" t="s">
        <v>21</v>
      </c>
      <c r="B15" s="55">
        <v>18.2</v>
      </c>
      <c r="C15" s="56" t="s">
        <v>10</v>
      </c>
      <c r="D15" s="57">
        <f>IF(C15=C9,D9,IF(C15=C10,D10))</f>
        <v>126</v>
      </c>
      <c r="E15" s="58">
        <f>IF(D15=D9,E9,IF(D15=D10,E10))</f>
        <v>68</v>
      </c>
      <c r="F15" s="44">
        <f>B15*(D15/113)+(E15-F6)</f>
        <v>18.293805309734513</v>
      </c>
      <c r="G15" s="45">
        <f>ROUND(F15,0)</f>
        <v>18</v>
      </c>
      <c r="H15" s="46">
        <f>0.75*(G15-MIN(G14:G15))</f>
        <v>2.25</v>
      </c>
      <c r="I15" s="47">
        <f>ROUND(H15,0)</f>
        <v>2</v>
      </c>
      <c r="K15" s="63"/>
    </row>
    <row r="16" spans="1:11" ht="18" thickTop="1" x14ac:dyDescent="0.2">
      <c r="K16" s="62"/>
    </row>
    <row r="17" spans="3:11" x14ac:dyDescent="0.2">
      <c r="K17" s="62"/>
    </row>
    <row r="18" spans="3:11" s="35" customFormat="1" ht="18" x14ac:dyDescent="0.2">
      <c r="K18" s="64"/>
    </row>
    <row r="19" spans="3:11" s="35" customFormat="1" ht="18" x14ac:dyDescent="0.2">
      <c r="K19" s="64"/>
    </row>
    <row r="20" spans="3:11" s="35" customFormat="1" ht="18" x14ac:dyDescent="0.2">
      <c r="K20" s="64"/>
    </row>
    <row r="21" spans="3:11" s="35" customFormat="1" ht="18" x14ac:dyDescent="0.2">
      <c r="K21" s="64"/>
    </row>
    <row r="22" spans="3:11" s="35" customFormat="1" ht="18" x14ac:dyDescent="0.2">
      <c r="K22" s="64"/>
    </row>
    <row r="23" spans="3:11" s="35" customFormat="1" ht="18" x14ac:dyDescent="0.2">
      <c r="K23" s="64"/>
    </row>
    <row r="24" spans="3:11" s="35" customFormat="1" ht="18" x14ac:dyDescent="0.2">
      <c r="K24" s="64"/>
    </row>
    <row r="25" spans="3:11" s="35" customFormat="1" ht="18" x14ac:dyDescent="0.2">
      <c r="C25" s="36"/>
      <c r="K25" s="64"/>
    </row>
    <row r="26" spans="3:11" s="35" customFormat="1" ht="18" x14ac:dyDescent="0.2">
      <c r="C26" s="36"/>
      <c r="K26" s="64"/>
    </row>
    <row r="27" spans="3:11" s="35" customFormat="1" ht="18" x14ac:dyDescent="0.2">
      <c r="C27" s="36"/>
    </row>
    <row r="28" spans="3:11" s="35" customFormat="1" ht="18" x14ac:dyDescent="0.2"/>
    <row r="29" spans="3:11" s="35" customFormat="1" ht="18" x14ac:dyDescent="0.2"/>
    <row r="30" spans="3:11" s="35" customFormat="1" ht="18" x14ac:dyDescent="0.2"/>
    <row r="31" spans="3:11" s="35" customFormat="1" ht="18" x14ac:dyDescent="0.2"/>
    <row r="32" spans="3:11" s="35" customFormat="1" ht="18" x14ac:dyDescent="0.2"/>
    <row r="33" s="35" customFormat="1" ht="18" x14ac:dyDescent="0.2"/>
    <row r="34" s="35" customFormat="1" ht="18" x14ac:dyDescent="0.2"/>
    <row r="35" s="35" customFormat="1" ht="18" x14ac:dyDescent="0.2"/>
    <row r="36" s="35" customFormat="1" ht="18" x14ac:dyDescent="0.2"/>
    <row r="37" s="35" customFormat="1" ht="18" x14ac:dyDescent="0.2"/>
    <row r="38" s="35" customFormat="1" ht="18" x14ac:dyDescent="0.2"/>
    <row r="39" s="35" customFormat="1" ht="18" x14ac:dyDescent="0.2"/>
    <row r="40" s="35" customFormat="1" ht="18" x14ac:dyDescent="0.2"/>
    <row r="41" s="35" customFormat="1" ht="18" x14ac:dyDescent="0.2"/>
    <row r="42" s="35" customFormat="1" ht="18" x14ac:dyDescent="0.2"/>
    <row r="43" s="35" customFormat="1" ht="18" x14ac:dyDescent="0.2"/>
    <row r="44" s="35" customFormat="1" ht="18" x14ac:dyDescent="0.2"/>
    <row r="45" s="35" customFormat="1" ht="18" x14ac:dyDescent="0.2"/>
    <row r="46" s="35" customFormat="1" ht="18" x14ac:dyDescent="0.2"/>
    <row r="47" s="35" customFormat="1" ht="18" x14ac:dyDescent="0.2"/>
    <row r="48" s="35" customFormat="1" ht="18" x14ac:dyDescent="0.2"/>
    <row r="49" s="35" customFormat="1" ht="18" x14ac:dyDescent="0.2"/>
  </sheetData>
  <sheetProtection formatCells="0" formatColumns="0" formatRows="0" insertColumns="0" insertRows="0" insertHyperlinks="0" deleteColumns="0" deleteRows="0" sort="0" autoFilter="0" pivotTables="0"/>
  <mergeCells count="10">
    <mergeCell ref="A3:J3"/>
    <mergeCell ref="G9:J9"/>
    <mergeCell ref="B9:B10"/>
    <mergeCell ref="F12:G12"/>
    <mergeCell ref="H12:I12"/>
    <mergeCell ref="B6:D6"/>
    <mergeCell ref="G6:J6"/>
    <mergeCell ref="G7:J7"/>
    <mergeCell ref="G8:J8"/>
    <mergeCell ref="G10:J10"/>
  </mergeCells>
  <conditionalFormatting sqref="C14:C15">
    <cfRule type="containsText" dxfId="3" priority="1" operator="containsText" text="Homme">
      <formula>NOT(ISERROR(SEARCH("Homme",C14)))</formula>
    </cfRule>
    <cfRule type="containsText" dxfId="2" priority="2" operator="containsText" text="Femme">
      <formula>NOT(ISERROR(SEARCH("Femme",C14)))</formula>
    </cfRule>
    <cfRule type="containsText" dxfId="1" priority="4" operator="containsText" text="Femme">
      <formula>NOT(ISERROR(SEARCH("Femme",C14)))</formula>
    </cfRule>
    <cfRule type="cellIs" dxfId="0" priority="5" operator="equal">
      <formula>"$D$10"</formula>
    </cfRule>
  </conditionalFormatting>
  <dataValidations count="1">
    <dataValidation type="list" allowBlank="1" showInputMessage="1" showErrorMessage="1" sqref="C14:C15" xr:uid="{30E39BA7-4022-794F-8E53-9016D15E9AD7}">
      <formula1>$C$9:$C$10</formula1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638B88-6956-2A47-800E-55286CE4A37A}">
          <x14:formula1>
            <xm:f>DONNEES!$K$2:$K$17</xm:f>
          </x14:formula1>
          <xm:sqref>B6:D6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56C9B-1644-465D-AED1-52567C1775E7}">
  <sheetPr codeName="Feuil2"/>
  <dimension ref="A1"/>
  <sheetViews>
    <sheetView workbookViewId="0">
      <selection activeCell="O12" sqref="O12"/>
    </sheetView>
  </sheetViews>
  <sheetFormatPr baseColWidth="10" defaultColWidth="9.1640625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M175"/>
  <sheetViews>
    <sheetView topLeftCell="A166" zoomScale="140" zoomScaleNormal="140" workbookViewId="0">
      <selection activeCell="E169" sqref="E169"/>
    </sheetView>
  </sheetViews>
  <sheetFormatPr baseColWidth="10" defaultColWidth="10.83203125" defaultRowHeight="17" x14ac:dyDescent="0.2"/>
  <cols>
    <col min="1" max="1" width="9.1640625" style="5" customWidth="1"/>
    <col min="2" max="2" width="13.33203125" style="5" customWidth="1"/>
    <col min="3" max="5" width="10.83203125" style="5"/>
    <col min="6" max="6" width="10.83203125" style="5" customWidth="1"/>
    <col min="7" max="7" width="11.83203125" style="5" customWidth="1"/>
    <col min="8" max="8" width="10.1640625" style="5" customWidth="1"/>
    <col min="9" max="9" width="11.1640625" style="5" customWidth="1"/>
    <col min="10" max="16384" width="10.83203125" style="5"/>
  </cols>
  <sheetData>
    <row r="1" spans="1:13" ht="30" customHeight="1" x14ac:dyDescent="0.2">
      <c r="A1" s="90" t="s">
        <v>22</v>
      </c>
      <c r="B1" s="91"/>
      <c r="C1" s="91"/>
      <c r="D1" s="91"/>
      <c r="E1" s="91"/>
      <c r="F1" s="91"/>
      <c r="G1" s="91"/>
      <c r="H1" s="91"/>
      <c r="I1" s="92"/>
    </row>
    <row r="2" spans="1:13" ht="16" customHeight="1" x14ac:dyDescent="0.2">
      <c r="A2" s="6"/>
      <c r="B2" s="7"/>
      <c r="C2" s="7"/>
      <c r="D2" s="7"/>
      <c r="E2" s="7"/>
      <c r="F2" s="7"/>
      <c r="G2" s="7"/>
      <c r="H2" s="7"/>
      <c r="I2" s="8"/>
      <c r="K2" s="5" t="s">
        <v>23</v>
      </c>
      <c r="M2" s="5">
        <v>68</v>
      </c>
    </row>
    <row r="3" spans="1:13" ht="16" customHeight="1" x14ac:dyDescent="0.2">
      <c r="A3" s="6"/>
      <c r="B3" s="7"/>
      <c r="C3" s="7"/>
      <c r="D3" s="59" t="s">
        <v>6</v>
      </c>
      <c r="E3" s="59" t="s">
        <v>7</v>
      </c>
      <c r="F3" s="7"/>
      <c r="G3" s="7"/>
      <c r="H3" s="7"/>
      <c r="I3" s="8"/>
      <c r="K3" s="5" t="s">
        <v>24</v>
      </c>
      <c r="M3" s="5">
        <v>72</v>
      </c>
    </row>
    <row r="4" spans="1:13" ht="16" customHeight="1" x14ac:dyDescent="0.2">
      <c r="A4" s="6"/>
      <c r="B4" s="86" t="s">
        <v>9</v>
      </c>
      <c r="C4" s="9" t="s">
        <v>10</v>
      </c>
      <c r="D4" s="10">
        <v>120</v>
      </c>
      <c r="E4" s="10">
        <v>66.8</v>
      </c>
      <c r="F4" s="7"/>
      <c r="G4" s="7"/>
      <c r="H4" s="7"/>
      <c r="I4" s="8"/>
      <c r="K4" s="5" t="s">
        <v>25</v>
      </c>
      <c r="M4" s="5">
        <v>72</v>
      </c>
    </row>
    <row r="5" spans="1:13" ht="16" customHeight="1" x14ac:dyDescent="0.2">
      <c r="A5" s="11"/>
      <c r="B5" s="87"/>
      <c r="C5" s="12" t="s">
        <v>12</v>
      </c>
      <c r="D5" s="13">
        <v>117</v>
      </c>
      <c r="E5" s="13">
        <v>67.7</v>
      </c>
      <c r="F5" s="14"/>
      <c r="G5" s="14"/>
      <c r="H5" s="14"/>
      <c r="I5" s="15"/>
      <c r="K5" s="5" t="s">
        <v>26</v>
      </c>
      <c r="M5" s="5">
        <v>68</v>
      </c>
    </row>
    <row r="6" spans="1:13" ht="16" customHeight="1" x14ac:dyDescent="0.2">
      <c r="A6" s="16"/>
      <c r="I6" s="17"/>
      <c r="K6" s="5" t="s">
        <v>27</v>
      </c>
      <c r="M6" s="5">
        <v>71</v>
      </c>
    </row>
    <row r="7" spans="1:13" ht="16" customHeight="1" x14ac:dyDescent="0.2">
      <c r="A7" s="16"/>
      <c r="C7" s="18"/>
      <c r="D7" s="18"/>
      <c r="E7" s="18"/>
      <c r="F7" s="88" t="s">
        <v>14</v>
      </c>
      <c r="G7" s="88"/>
      <c r="H7" s="89" t="s">
        <v>15</v>
      </c>
      <c r="I7" s="89"/>
      <c r="K7" s="5" t="s">
        <v>28</v>
      </c>
      <c r="M7" s="5">
        <v>72</v>
      </c>
    </row>
    <row r="8" spans="1:13" ht="16" customHeight="1" x14ac:dyDescent="0.2">
      <c r="A8" s="16"/>
      <c r="B8" s="19" t="s">
        <v>16</v>
      </c>
      <c r="C8" s="20" t="s">
        <v>17</v>
      </c>
      <c r="D8" s="19" t="s">
        <v>6</v>
      </c>
      <c r="E8" s="19" t="s">
        <v>7</v>
      </c>
      <c r="F8" s="59"/>
      <c r="G8" s="59" t="s">
        <v>18</v>
      </c>
      <c r="H8" s="21"/>
      <c r="I8" s="60" t="s">
        <v>29</v>
      </c>
      <c r="K8" s="5" t="s">
        <v>30</v>
      </c>
      <c r="M8" s="5">
        <v>72</v>
      </c>
    </row>
    <row r="9" spans="1:13" ht="16" customHeight="1" x14ac:dyDescent="0.2">
      <c r="A9" s="22" t="s">
        <v>20</v>
      </c>
      <c r="B9" s="19">
        <v>12</v>
      </c>
      <c r="C9" s="9" t="s">
        <v>10</v>
      </c>
      <c r="D9" s="10">
        <v>120</v>
      </c>
      <c r="E9" s="10">
        <v>66.8</v>
      </c>
      <c r="F9" s="23">
        <f>B9*(D9/113)+(E9-68)</f>
        <v>11.543362831858406</v>
      </c>
      <c r="G9" s="24">
        <f>ROUND(F9,0)</f>
        <v>12</v>
      </c>
      <c r="H9" s="25"/>
      <c r="I9" s="26">
        <f>H9</f>
        <v>0</v>
      </c>
      <c r="K9" s="5" t="s">
        <v>31</v>
      </c>
      <c r="M9" s="5">
        <v>72</v>
      </c>
    </row>
    <row r="10" spans="1:13" ht="16" customHeight="1" x14ac:dyDescent="0.2">
      <c r="A10" s="22" t="s">
        <v>21</v>
      </c>
      <c r="B10" s="19">
        <v>12.7</v>
      </c>
      <c r="C10" s="12" t="s">
        <v>12</v>
      </c>
      <c r="D10" s="13">
        <v>117</v>
      </c>
      <c r="E10" s="13">
        <v>67.7</v>
      </c>
      <c r="F10" s="23">
        <f>B10*(D10/113)+(E10-68)</f>
        <v>12.849557522123897</v>
      </c>
      <c r="G10" s="24">
        <f>ROUND(F10,0)</f>
        <v>13</v>
      </c>
      <c r="H10" s="25">
        <f>0.75*(G10-G9)</f>
        <v>0.75</v>
      </c>
      <c r="I10" s="26">
        <f>ROUND(H10,0)</f>
        <v>1</v>
      </c>
      <c r="K10" s="5" t="s">
        <v>2</v>
      </c>
      <c r="M10" s="5">
        <v>69</v>
      </c>
    </row>
    <row r="11" spans="1:13" x14ac:dyDescent="0.2">
      <c r="K11" s="5" t="s">
        <v>32</v>
      </c>
      <c r="M11" s="5">
        <v>72</v>
      </c>
    </row>
    <row r="12" spans="1:13" ht="36" x14ac:dyDescent="0.2">
      <c r="A12" s="90" t="s">
        <v>33</v>
      </c>
      <c r="B12" s="91"/>
      <c r="C12" s="91"/>
      <c r="D12" s="91"/>
      <c r="E12" s="91"/>
      <c r="F12" s="91"/>
      <c r="G12" s="91"/>
      <c r="H12" s="91"/>
      <c r="I12" s="92"/>
      <c r="K12" s="5" t="s">
        <v>34</v>
      </c>
      <c r="M12" s="5">
        <v>67</v>
      </c>
    </row>
    <row r="13" spans="1:13" ht="16" customHeight="1" x14ac:dyDescent="0.2">
      <c r="A13" s="6"/>
      <c r="B13" s="7"/>
      <c r="C13" s="7"/>
      <c r="D13" s="7"/>
      <c r="E13" s="7"/>
      <c r="F13" s="7"/>
      <c r="G13" s="7"/>
      <c r="H13" s="7"/>
      <c r="I13" s="8"/>
      <c r="K13" s="5" t="s">
        <v>35</v>
      </c>
      <c r="M13" s="5">
        <v>71</v>
      </c>
    </row>
    <row r="14" spans="1:13" ht="16" customHeight="1" x14ac:dyDescent="0.2">
      <c r="A14" s="6"/>
      <c r="B14" s="7"/>
      <c r="C14" s="7"/>
      <c r="D14" s="59" t="s">
        <v>6</v>
      </c>
      <c r="E14" s="59" t="s">
        <v>7</v>
      </c>
      <c r="F14" s="7"/>
      <c r="G14" s="7"/>
      <c r="H14" s="7"/>
      <c r="I14" s="8"/>
      <c r="K14" s="5" t="s">
        <v>36</v>
      </c>
      <c r="M14" s="5">
        <v>71</v>
      </c>
    </row>
    <row r="15" spans="1:13" ht="16" customHeight="1" x14ac:dyDescent="0.2">
      <c r="A15" s="6"/>
      <c r="B15" s="86" t="s">
        <v>9</v>
      </c>
      <c r="C15" s="9" t="s">
        <v>10</v>
      </c>
      <c r="D15" s="10">
        <v>138</v>
      </c>
      <c r="E15" s="10">
        <v>71.400000000000006</v>
      </c>
      <c r="F15" s="7"/>
      <c r="G15" s="7"/>
      <c r="H15" s="7"/>
      <c r="I15" s="8"/>
      <c r="K15" s="5" t="s">
        <v>48</v>
      </c>
      <c r="M15" s="5">
        <v>73</v>
      </c>
    </row>
    <row r="16" spans="1:13" ht="16" customHeight="1" x14ac:dyDescent="0.2">
      <c r="A16" s="11"/>
      <c r="B16" s="87"/>
      <c r="C16" s="12" t="s">
        <v>12</v>
      </c>
      <c r="D16" s="13">
        <v>134</v>
      </c>
      <c r="E16" s="13">
        <v>71.5</v>
      </c>
      <c r="F16" s="14"/>
      <c r="G16" s="14"/>
      <c r="H16" s="14"/>
      <c r="I16" s="15"/>
      <c r="K16" s="5" t="s">
        <v>49</v>
      </c>
      <c r="M16" s="5">
        <v>71</v>
      </c>
    </row>
    <row r="17" spans="1:11" ht="16" customHeight="1" x14ac:dyDescent="0.2">
      <c r="A17" s="16"/>
      <c r="I17" s="17"/>
      <c r="K17" s="5" t="s">
        <v>53</v>
      </c>
    </row>
    <row r="18" spans="1:11" ht="16" customHeight="1" x14ac:dyDescent="0.2">
      <c r="A18" s="16"/>
      <c r="C18" s="18"/>
      <c r="D18" s="18"/>
      <c r="E18" s="18"/>
      <c r="F18" s="88" t="s">
        <v>14</v>
      </c>
      <c r="G18" s="88"/>
      <c r="H18" s="89" t="s">
        <v>15</v>
      </c>
      <c r="I18" s="89"/>
    </row>
    <row r="19" spans="1:11" ht="16" customHeight="1" x14ac:dyDescent="0.2">
      <c r="A19" s="16"/>
      <c r="B19" s="19" t="s">
        <v>16</v>
      </c>
      <c r="C19" s="20" t="s">
        <v>17</v>
      </c>
      <c r="D19" s="19" t="s">
        <v>6</v>
      </c>
      <c r="E19" s="19" t="s">
        <v>7</v>
      </c>
      <c r="F19" s="59"/>
      <c r="G19" s="59" t="s">
        <v>18</v>
      </c>
      <c r="H19" s="21"/>
      <c r="I19" s="60" t="s">
        <v>29</v>
      </c>
    </row>
    <row r="20" spans="1:11" ht="16" customHeight="1" x14ac:dyDescent="0.2">
      <c r="A20" s="22" t="s">
        <v>20</v>
      </c>
      <c r="B20" s="19">
        <v>4.4000000000000004</v>
      </c>
      <c r="C20" s="9" t="s">
        <v>10</v>
      </c>
      <c r="D20" s="10">
        <v>138</v>
      </c>
      <c r="E20" s="10">
        <v>71.400000000000006</v>
      </c>
      <c r="F20" s="23">
        <f>B20*(D20/113)+(E20-72)</f>
        <v>4.7734513274336337</v>
      </c>
      <c r="G20" s="24">
        <f>ROUND(F20,0)</f>
        <v>5</v>
      </c>
      <c r="H20" s="25"/>
      <c r="I20" s="26">
        <f>H20</f>
        <v>0</v>
      </c>
    </row>
    <row r="21" spans="1:11" ht="16" customHeight="1" x14ac:dyDescent="0.2">
      <c r="A21" s="22" t="s">
        <v>21</v>
      </c>
      <c r="B21" s="19">
        <v>11.2</v>
      </c>
      <c r="C21" s="12" t="s">
        <v>12</v>
      </c>
      <c r="D21" s="13">
        <v>134</v>
      </c>
      <c r="E21" s="13">
        <v>71.5</v>
      </c>
      <c r="F21" s="23">
        <f t="shared" ref="F21" si="0">B21*(D21/113)+(E21-72)</f>
        <v>12.78141592920354</v>
      </c>
      <c r="G21" s="24">
        <f>ROUND(F21,0)</f>
        <v>13</v>
      </c>
      <c r="H21" s="25">
        <f>0.75*(G21-G20)</f>
        <v>6</v>
      </c>
      <c r="I21" s="26">
        <f>ROUND(H21,0)</f>
        <v>6</v>
      </c>
    </row>
    <row r="22" spans="1:11" ht="16" customHeight="1" x14ac:dyDescent="0.2"/>
    <row r="23" spans="1:11" ht="36" x14ac:dyDescent="0.2">
      <c r="A23" s="90" t="s">
        <v>37</v>
      </c>
      <c r="B23" s="91"/>
      <c r="C23" s="91"/>
      <c r="D23" s="91"/>
      <c r="E23" s="91"/>
      <c r="F23" s="91"/>
      <c r="G23" s="91"/>
      <c r="H23" s="91"/>
      <c r="I23" s="92"/>
    </row>
    <row r="24" spans="1:11" ht="16" customHeight="1" x14ac:dyDescent="0.2">
      <c r="A24" s="6"/>
      <c r="B24" s="7"/>
      <c r="C24" s="7"/>
      <c r="D24" s="7"/>
      <c r="E24" s="7"/>
      <c r="F24" s="7"/>
      <c r="G24" s="7"/>
      <c r="H24" s="7"/>
      <c r="I24" s="8"/>
    </row>
    <row r="25" spans="1:11" ht="16" customHeight="1" x14ac:dyDescent="0.2">
      <c r="A25" s="6"/>
      <c r="B25" s="7"/>
      <c r="C25" s="7"/>
      <c r="D25" s="59" t="s">
        <v>6</v>
      </c>
      <c r="E25" s="59" t="s">
        <v>7</v>
      </c>
      <c r="F25" s="7"/>
      <c r="G25" s="7"/>
      <c r="H25" s="7"/>
      <c r="I25" s="8"/>
    </row>
    <row r="26" spans="1:11" ht="16" customHeight="1" x14ac:dyDescent="0.2">
      <c r="A26" s="6"/>
      <c r="B26" s="86" t="s">
        <v>9</v>
      </c>
      <c r="C26" s="9" t="s">
        <v>10</v>
      </c>
      <c r="D26" s="10">
        <v>124</v>
      </c>
      <c r="E26" s="10">
        <v>70.8</v>
      </c>
      <c r="F26" s="7"/>
      <c r="G26" s="7"/>
      <c r="H26" s="7"/>
      <c r="I26" s="8"/>
    </row>
    <row r="27" spans="1:11" ht="16" customHeight="1" x14ac:dyDescent="0.2">
      <c r="A27" s="11"/>
      <c r="B27" s="87"/>
      <c r="C27" s="12" t="s">
        <v>12</v>
      </c>
      <c r="D27" s="13">
        <v>125</v>
      </c>
      <c r="E27" s="13">
        <v>71.5</v>
      </c>
      <c r="F27" s="14"/>
      <c r="G27" s="14"/>
      <c r="H27" s="14"/>
      <c r="I27" s="15"/>
    </row>
    <row r="28" spans="1:11" ht="16" customHeight="1" x14ac:dyDescent="0.2">
      <c r="A28" s="16"/>
      <c r="I28" s="17"/>
    </row>
    <row r="29" spans="1:11" ht="16" customHeight="1" x14ac:dyDescent="0.2">
      <c r="A29" s="16"/>
      <c r="C29" s="18"/>
      <c r="D29" s="18"/>
      <c r="E29" s="18"/>
      <c r="F29" s="88" t="s">
        <v>14</v>
      </c>
      <c r="G29" s="88"/>
      <c r="H29" s="89" t="s">
        <v>15</v>
      </c>
      <c r="I29" s="89"/>
    </row>
    <row r="30" spans="1:11" ht="16" customHeight="1" x14ac:dyDescent="0.2">
      <c r="A30" s="16"/>
      <c r="B30" s="19" t="s">
        <v>16</v>
      </c>
      <c r="C30" s="20" t="s">
        <v>17</v>
      </c>
      <c r="D30" s="19" t="s">
        <v>6</v>
      </c>
      <c r="E30" s="19" t="s">
        <v>7</v>
      </c>
      <c r="F30" s="59"/>
      <c r="G30" s="59" t="s">
        <v>18</v>
      </c>
      <c r="H30" s="21"/>
      <c r="I30" s="60" t="s">
        <v>29</v>
      </c>
    </row>
    <row r="31" spans="1:11" ht="16" customHeight="1" x14ac:dyDescent="0.2">
      <c r="A31" s="22" t="s">
        <v>20</v>
      </c>
      <c r="B31" s="19">
        <v>4.4000000000000004</v>
      </c>
      <c r="C31" s="9" t="s">
        <v>10</v>
      </c>
      <c r="D31" s="10">
        <v>124</v>
      </c>
      <c r="E31" s="10">
        <v>70.8</v>
      </c>
      <c r="F31" s="23">
        <f>B31*(D31/113)+(E31-72)</f>
        <v>3.6283185840707937</v>
      </c>
      <c r="G31" s="24">
        <f>ROUND(F31,0)</f>
        <v>4</v>
      </c>
      <c r="H31" s="25"/>
      <c r="I31" s="26">
        <f>H31</f>
        <v>0</v>
      </c>
    </row>
    <row r="32" spans="1:11" ht="16" customHeight="1" x14ac:dyDescent="0.2">
      <c r="A32" s="22" t="s">
        <v>21</v>
      </c>
      <c r="B32" s="19">
        <v>11.2</v>
      </c>
      <c r="C32" s="12" t="s">
        <v>12</v>
      </c>
      <c r="D32" s="13">
        <v>125</v>
      </c>
      <c r="E32" s="13">
        <v>71.5</v>
      </c>
      <c r="F32" s="23">
        <f t="shared" ref="F32" si="1">B32*(D32/113)+(E32-72)</f>
        <v>11.889380530973449</v>
      </c>
      <c r="G32" s="24">
        <f>ROUND(F32,0)</f>
        <v>12</v>
      </c>
      <c r="H32" s="25">
        <f>0.75*(G32-G31)</f>
        <v>6</v>
      </c>
      <c r="I32" s="26">
        <f>ROUND(H32,0)</f>
        <v>6</v>
      </c>
    </row>
    <row r="33" spans="1:9" ht="16" customHeight="1" x14ac:dyDescent="0.2"/>
    <row r="34" spans="1:9" ht="36" x14ac:dyDescent="0.2">
      <c r="A34" s="90" t="s">
        <v>38</v>
      </c>
      <c r="B34" s="91"/>
      <c r="C34" s="91"/>
      <c r="D34" s="91"/>
      <c r="E34" s="91"/>
      <c r="F34" s="91"/>
      <c r="G34" s="91"/>
      <c r="H34" s="91"/>
      <c r="I34" s="92"/>
    </row>
    <row r="35" spans="1:9" ht="16" customHeight="1" x14ac:dyDescent="0.2">
      <c r="A35" s="6"/>
      <c r="B35" s="7"/>
      <c r="C35" s="7"/>
      <c r="D35" s="7"/>
      <c r="E35" s="7"/>
      <c r="F35" s="7"/>
      <c r="G35" s="7"/>
      <c r="H35" s="7"/>
      <c r="I35" s="8"/>
    </row>
    <row r="36" spans="1:9" ht="16" customHeight="1" x14ac:dyDescent="0.2">
      <c r="A36" s="6"/>
      <c r="B36" s="7"/>
      <c r="C36" s="7"/>
      <c r="D36" s="59" t="s">
        <v>6</v>
      </c>
      <c r="E36" s="59" t="s">
        <v>7</v>
      </c>
      <c r="F36" s="7"/>
      <c r="G36" s="7"/>
      <c r="H36" s="7"/>
      <c r="I36" s="8"/>
    </row>
    <row r="37" spans="1:9" ht="16" customHeight="1" x14ac:dyDescent="0.2">
      <c r="A37" s="6"/>
      <c r="B37" s="86" t="s">
        <v>9</v>
      </c>
      <c r="C37" s="9" t="s">
        <v>10</v>
      </c>
      <c r="D37" s="10">
        <v>131</v>
      </c>
      <c r="E37" s="10">
        <v>66.7</v>
      </c>
      <c r="F37" s="7"/>
      <c r="G37" s="7"/>
      <c r="H37" s="7"/>
      <c r="I37" s="8"/>
    </row>
    <row r="38" spans="1:9" ht="16" customHeight="1" x14ac:dyDescent="0.2">
      <c r="A38" s="11"/>
      <c r="B38" s="87"/>
      <c r="C38" s="12" t="s">
        <v>12</v>
      </c>
      <c r="D38" s="13">
        <v>129</v>
      </c>
      <c r="E38" s="13">
        <v>69.099999999999994</v>
      </c>
      <c r="F38" s="14"/>
      <c r="G38" s="14"/>
      <c r="H38" s="14"/>
      <c r="I38" s="15"/>
    </row>
    <row r="39" spans="1:9" ht="16" customHeight="1" x14ac:dyDescent="0.2">
      <c r="A39" s="16"/>
      <c r="I39" s="17"/>
    </row>
    <row r="40" spans="1:9" ht="16" customHeight="1" x14ac:dyDescent="0.2">
      <c r="A40" s="16"/>
      <c r="C40" s="18"/>
      <c r="D40" s="18"/>
      <c r="E40" s="18"/>
      <c r="F40" s="88" t="s">
        <v>14</v>
      </c>
      <c r="G40" s="88"/>
      <c r="H40" s="89" t="s">
        <v>15</v>
      </c>
      <c r="I40" s="89"/>
    </row>
    <row r="41" spans="1:9" ht="16" customHeight="1" x14ac:dyDescent="0.2">
      <c r="A41" s="16"/>
      <c r="B41" s="19" t="s">
        <v>16</v>
      </c>
      <c r="C41" s="20" t="s">
        <v>17</v>
      </c>
      <c r="D41" s="19" t="s">
        <v>6</v>
      </c>
      <c r="E41" s="19" t="s">
        <v>7</v>
      </c>
      <c r="F41" s="59"/>
      <c r="G41" s="59" t="s">
        <v>18</v>
      </c>
      <c r="H41" s="21"/>
      <c r="I41" s="60" t="s">
        <v>29</v>
      </c>
    </row>
    <row r="42" spans="1:9" ht="16" customHeight="1" x14ac:dyDescent="0.2">
      <c r="A42" s="22" t="s">
        <v>20</v>
      </c>
      <c r="B42" s="19">
        <v>4.4000000000000004</v>
      </c>
      <c r="C42" s="9" t="s">
        <v>10</v>
      </c>
      <c r="D42" s="10">
        <v>131</v>
      </c>
      <c r="E42" s="10">
        <v>66.7</v>
      </c>
      <c r="F42" s="23">
        <f>B42*(D42/113)+(E42-68)</f>
        <v>3.800884955752216</v>
      </c>
      <c r="G42" s="24">
        <f>ROUND(F42,0)</f>
        <v>4</v>
      </c>
      <c r="H42" s="25"/>
      <c r="I42" s="26">
        <f>H42</f>
        <v>0</v>
      </c>
    </row>
    <row r="43" spans="1:9" ht="16" customHeight="1" x14ac:dyDescent="0.2">
      <c r="A43" s="22" t="s">
        <v>21</v>
      </c>
      <c r="B43" s="19">
        <v>11.2</v>
      </c>
      <c r="C43" s="12" t="s">
        <v>12</v>
      </c>
      <c r="D43" s="13">
        <v>129</v>
      </c>
      <c r="E43" s="13">
        <v>69.099999999999994</v>
      </c>
      <c r="F43" s="23">
        <f t="shared" ref="F43" si="2">B43*(D43/113)+(E43-68)</f>
        <v>13.885840707964595</v>
      </c>
      <c r="G43" s="24">
        <f>ROUND(F43,0)</f>
        <v>14</v>
      </c>
      <c r="H43" s="25">
        <f>0.75*(G43-G42)</f>
        <v>7.5</v>
      </c>
      <c r="I43" s="26">
        <f>ROUND(H43,0)</f>
        <v>8</v>
      </c>
    </row>
    <row r="44" spans="1:9" ht="16" customHeight="1" x14ac:dyDescent="0.2"/>
    <row r="45" spans="1:9" ht="36" x14ac:dyDescent="0.2">
      <c r="A45" s="90" t="s">
        <v>39</v>
      </c>
      <c r="B45" s="91"/>
      <c r="C45" s="91"/>
      <c r="D45" s="91"/>
      <c r="E45" s="91"/>
      <c r="F45" s="91"/>
      <c r="G45" s="91"/>
      <c r="H45" s="91"/>
      <c r="I45" s="92"/>
    </row>
    <row r="46" spans="1:9" ht="16" customHeight="1" x14ac:dyDescent="0.2">
      <c r="A46" s="6"/>
      <c r="B46" s="7"/>
      <c r="C46" s="7"/>
      <c r="D46" s="7"/>
      <c r="E46" s="7"/>
      <c r="F46" s="7"/>
      <c r="G46" s="7"/>
      <c r="H46" s="7"/>
      <c r="I46" s="8"/>
    </row>
    <row r="47" spans="1:9" ht="16" customHeight="1" x14ac:dyDescent="0.2">
      <c r="A47" s="6"/>
      <c r="B47" s="7"/>
      <c r="C47" s="7"/>
      <c r="D47" s="59" t="s">
        <v>6</v>
      </c>
      <c r="E47" s="59" t="s">
        <v>7</v>
      </c>
      <c r="F47" s="7"/>
      <c r="G47" s="7"/>
      <c r="H47" s="7"/>
      <c r="I47" s="8"/>
    </row>
    <row r="48" spans="1:9" ht="16" customHeight="1" x14ac:dyDescent="0.2">
      <c r="A48" s="6"/>
      <c r="B48" s="86" t="s">
        <v>9</v>
      </c>
      <c r="C48" s="9" t="s">
        <v>10</v>
      </c>
      <c r="D48" s="10">
        <v>144</v>
      </c>
      <c r="E48" s="10">
        <v>70.900000000000006</v>
      </c>
      <c r="F48" s="7"/>
      <c r="G48" s="7"/>
      <c r="H48" s="7"/>
      <c r="I48" s="8"/>
    </row>
    <row r="49" spans="1:9" ht="16" customHeight="1" x14ac:dyDescent="0.2">
      <c r="A49" s="11"/>
      <c r="B49" s="87"/>
      <c r="C49" s="12" t="s">
        <v>12</v>
      </c>
      <c r="D49" s="13">
        <v>134</v>
      </c>
      <c r="E49" s="13">
        <v>71.900000000000006</v>
      </c>
      <c r="F49" s="14"/>
      <c r="G49" s="14"/>
      <c r="H49" s="14"/>
      <c r="I49" s="15"/>
    </row>
    <row r="50" spans="1:9" ht="16" customHeight="1" x14ac:dyDescent="0.2">
      <c r="A50" s="16"/>
      <c r="I50" s="17"/>
    </row>
    <row r="51" spans="1:9" ht="16" customHeight="1" x14ac:dyDescent="0.2">
      <c r="A51" s="16"/>
      <c r="C51" s="18"/>
      <c r="D51" s="18"/>
      <c r="E51" s="18"/>
      <c r="F51" s="88" t="s">
        <v>14</v>
      </c>
      <c r="G51" s="88"/>
      <c r="H51" s="89" t="s">
        <v>15</v>
      </c>
      <c r="I51" s="89"/>
    </row>
    <row r="52" spans="1:9" ht="16" customHeight="1" x14ac:dyDescent="0.2">
      <c r="A52" s="16"/>
      <c r="B52" s="19" t="s">
        <v>16</v>
      </c>
      <c r="C52" s="20" t="s">
        <v>17</v>
      </c>
      <c r="D52" s="19" t="s">
        <v>6</v>
      </c>
      <c r="E52" s="19" t="s">
        <v>7</v>
      </c>
      <c r="F52" s="59"/>
      <c r="G52" s="59" t="s">
        <v>18</v>
      </c>
      <c r="H52" s="21"/>
      <c r="I52" s="60" t="s">
        <v>29</v>
      </c>
    </row>
    <row r="53" spans="1:9" ht="16" customHeight="1" x14ac:dyDescent="0.2">
      <c r="A53" s="22" t="s">
        <v>20</v>
      </c>
      <c r="B53" s="19">
        <v>4.4000000000000004</v>
      </c>
      <c r="C53" s="9" t="s">
        <v>10</v>
      </c>
      <c r="D53" s="10">
        <v>144</v>
      </c>
      <c r="E53" s="10">
        <v>70.900000000000006</v>
      </c>
      <c r="F53" s="23">
        <f>B53*(D53/113)+(E53-71)</f>
        <v>5.5070796460177052</v>
      </c>
      <c r="G53" s="24">
        <f>ROUND(F53,0)</f>
        <v>6</v>
      </c>
      <c r="H53" s="25"/>
      <c r="I53" s="26">
        <f>H53</f>
        <v>0</v>
      </c>
    </row>
    <row r="54" spans="1:9" ht="16" customHeight="1" x14ac:dyDescent="0.2">
      <c r="A54" s="22" t="s">
        <v>21</v>
      </c>
      <c r="B54" s="19">
        <v>11.2</v>
      </c>
      <c r="C54" s="12" t="s">
        <v>12</v>
      </c>
      <c r="D54" s="13">
        <v>134</v>
      </c>
      <c r="E54" s="13">
        <v>71.900000000000006</v>
      </c>
      <c r="F54" s="23">
        <f>B54*(D54/113)+(E54-71)</f>
        <v>14.181415929203546</v>
      </c>
      <c r="G54" s="24">
        <f>ROUND(F54,0)</f>
        <v>14</v>
      </c>
      <c r="H54" s="25">
        <f>0.75*(G54-G53)</f>
        <v>6</v>
      </c>
      <c r="I54" s="26">
        <f>ROUND(H54,0)</f>
        <v>6</v>
      </c>
    </row>
    <row r="56" spans="1:9" ht="36" x14ac:dyDescent="0.2">
      <c r="A56" s="90" t="s">
        <v>40</v>
      </c>
      <c r="B56" s="91"/>
      <c r="C56" s="91"/>
      <c r="D56" s="91"/>
      <c r="E56" s="91"/>
      <c r="F56" s="91"/>
      <c r="G56" s="91"/>
      <c r="H56" s="91"/>
      <c r="I56" s="92"/>
    </row>
    <row r="57" spans="1:9" ht="16" customHeight="1" x14ac:dyDescent="0.2">
      <c r="A57" s="6"/>
      <c r="B57" s="7"/>
      <c r="C57" s="7"/>
      <c r="D57" s="7"/>
      <c r="E57" s="7"/>
      <c r="F57" s="7"/>
      <c r="G57" s="7"/>
      <c r="H57" s="7"/>
      <c r="I57" s="8"/>
    </row>
    <row r="58" spans="1:9" ht="16" customHeight="1" x14ac:dyDescent="0.2">
      <c r="A58" s="6"/>
      <c r="B58" s="7"/>
      <c r="C58" s="7"/>
      <c r="D58" s="59" t="s">
        <v>6</v>
      </c>
      <c r="E58" s="59" t="s">
        <v>7</v>
      </c>
      <c r="F58" s="7"/>
      <c r="G58" s="7"/>
      <c r="H58" s="7"/>
      <c r="I58" s="8"/>
    </row>
    <row r="59" spans="1:9" ht="16" customHeight="1" x14ac:dyDescent="0.2">
      <c r="A59" s="6"/>
      <c r="B59" s="86" t="s">
        <v>9</v>
      </c>
      <c r="C59" s="9" t="s">
        <v>10</v>
      </c>
      <c r="D59" s="10">
        <v>124</v>
      </c>
      <c r="E59" s="10">
        <v>69.8</v>
      </c>
      <c r="F59" s="7"/>
      <c r="G59" s="7"/>
      <c r="H59" s="7"/>
      <c r="I59" s="8"/>
    </row>
    <row r="60" spans="1:9" ht="16" customHeight="1" x14ac:dyDescent="0.2">
      <c r="A60" s="11"/>
      <c r="B60" s="87"/>
      <c r="C60" s="12" t="s">
        <v>12</v>
      </c>
      <c r="D60" s="13">
        <v>125</v>
      </c>
      <c r="E60" s="13">
        <v>69.8</v>
      </c>
      <c r="F60" s="14"/>
      <c r="G60" s="14"/>
      <c r="H60" s="14"/>
      <c r="I60" s="15"/>
    </row>
    <row r="61" spans="1:9" ht="16" customHeight="1" x14ac:dyDescent="0.2">
      <c r="A61" s="16"/>
      <c r="I61" s="17"/>
    </row>
    <row r="62" spans="1:9" ht="16" customHeight="1" x14ac:dyDescent="0.2">
      <c r="A62" s="16"/>
      <c r="C62" s="18"/>
      <c r="D62" s="18"/>
      <c r="E62" s="18"/>
      <c r="F62" s="88" t="s">
        <v>14</v>
      </c>
      <c r="G62" s="88"/>
      <c r="H62" s="89" t="s">
        <v>15</v>
      </c>
      <c r="I62" s="89"/>
    </row>
    <row r="63" spans="1:9" ht="16" customHeight="1" x14ac:dyDescent="0.2">
      <c r="A63" s="16"/>
      <c r="B63" s="19" t="s">
        <v>16</v>
      </c>
      <c r="C63" s="20" t="s">
        <v>17</v>
      </c>
      <c r="D63" s="19" t="s">
        <v>6</v>
      </c>
      <c r="E63" s="19" t="s">
        <v>7</v>
      </c>
      <c r="F63" s="59"/>
      <c r="G63" s="59" t="s">
        <v>18</v>
      </c>
      <c r="H63" s="21"/>
      <c r="I63" s="60" t="s">
        <v>29</v>
      </c>
    </row>
    <row r="64" spans="1:9" ht="16" customHeight="1" x14ac:dyDescent="0.2">
      <c r="A64" s="22" t="s">
        <v>20</v>
      </c>
      <c r="B64" s="19">
        <v>4.4000000000000004</v>
      </c>
      <c r="C64" s="9" t="s">
        <v>10</v>
      </c>
      <c r="D64" s="10">
        <v>124</v>
      </c>
      <c r="E64" s="10">
        <v>69.8</v>
      </c>
      <c r="F64" s="23">
        <f>B64*(D64/113)+(E64-72)</f>
        <v>2.6283185840707937</v>
      </c>
      <c r="G64" s="24">
        <f>ROUND(F64,0)</f>
        <v>3</v>
      </c>
      <c r="H64" s="25"/>
      <c r="I64" s="26">
        <f>H64</f>
        <v>0</v>
      </c>
    </row>
    <row r="65" spans="1:9" ht="16" customHeight="1" x14ac:dyDescent="0.2">
      <c r="A65" s="22" t="s">
        <v>21</v>
      </c>
      <c r="B65" s="19">
        <v>11.2</v>
      </c>
      <c r="C65" s="12" t="s">
        <v>12</v>
      </c>
      <c r="D65" s="13">
        <v>125</v>
      </c>
      <c r="E65" s="13">
        <v>69.8</v>
      </c>
      <c r="F65" s="23">
        <f t="shared" ref="F65" si="3">B65*(D65/113)+(E65-72)</f>
        <v>10.189380530973446</v>
      </c>
      <c r="G65" s="24">
        <f>ROUND(F65,0)</f>
        <v>10</v>
      </c>
      <c r="H65" s="25">
        <f>0.75*(G65-G64)</f>
        <v>5.25</v>
      </c>
      <c r="I65" s="26">
        <f>ROUND(H65,0)</f>
        <v>5</v>
      </c>
    </row>
    <row r="66" spans="1:9" ht="16" customHeight="1" x14ac:dyDescent="0.2"/>
    <row r="67" spans="1:9" ht="36" x14ac:dyDescent="0.2">
      <c r="A67" s="90" t="s">
        <v>41</v>
      </c>
      <c r="B67" s="91"/>
      <c r="C67" s="91"/>
      <c r="D67" s="91"/>
      <c r="E67" s="91"/>
      <c r="F67" s="91"/>
      <c r="G67" s="91"/>
      <c r="H67" s="91"/>
      <c r="I67" s="92"/>
    </row>
    <row r="68" spans="1:9" ht="16" customHeight="1" x14ac:dyDescent="0.2">
      <c r="A68" s="6"/>
      <c r="B68" s="7"/>
      <c r="C68" s="7"/>
      <c r="D68" s="7"/>
      <c r="E68" s="7"/>
      <c r="F68" s="7"/>
      <c r="G68" s="7"/>
      <c r="H68" s="7"/>
      <c r="I68" s="8"/>
    </row>
    <row r="69" spans="1:9" ht="16" customHeight="1" x14ac:dyDescent="0.2">
      <c r="A69" s="6"/>
      <c r="B69" s="7"/>
      <c r="C69" s="7"/>
      <c r="D69" s="59" t="s">
        <v>6</v>
      </c>
      <c r="E69" s="59" t="s">
        <v>7</v>
      </c>
      <c r="F69" s="7"/>
      <c r="G69" s="7"/>
      <c r="H69" s="7"/>
      <c r="I69" s="8"/>
    </row>
    <row r="70" spans="1:9" ht="16" customHeight="1" x14ac:dyDescent="0.2">
      <c r="A70" s="6"/>
      <c r="B70" s="86" t="s">
        <v>9</v>
      </c>
      <c r="C70" s="9" t="s">
        <v>10</v>
      </c>
      <c r="D70" s="10">
        <v>132</v>
      </c>
      <c r="E70" s="10">
        <v>70.099999999999994</v>
      </c>
      <c r="F70" s="7"/>
      <c r="G70" s="7"/>
      <c r="H70" s="7"/>
      <c r="I70" s="8"/>
    </row>
    <row r="71" spans="1:9" ht="16" customHeight="1" x14ac:dyDescent="0.2">
      <c r="A71" s="11"/>
      <c r="B71" s="87"/>
      <c r="C71" s="12" t="s">
        <v>12</v>
      </c>
      <c r="D71" s="13">
        <v>126</v>
      </c>
      <c r="E71" s="13">
        <v>71.2</v>
      </c>
      <c r="F71" s="14"/>
      <c r="G71" s="14"/>
      <c r="H71" s="14"/>
      <c r="I71" s="15"/>
    </row>
    <row r="72" spans="1:9" ht="16" customHeight="1" x14ac:dyDescent="0.2">
      <c r="A72" s="16"/>
      <c r="I72" s="17"/>
    </row>
    <row r="73" spans="1:9" ht="16" customHeight="1" x14ac:dyDescent="0.2">
      <c r="A73" s="16"/>
      <c r="C73" s="18"/>
      <c r="D73" s="18"/>
      <c r="E73" s="18"/>
      <c r="F73" s="88" t="s">
        <v>14</v>
      </c>
      <c r="G73" s="88"/>
      <c r="H73" s="89" t="s">
        <v>15</v>
      </c>
      <c r="I73" s="89"/>
    </row>
    <row r="74" spans="1:9" ht="16" customHeight="1" x14ac:dyDescent="0.2">
      <c r="A74" s="16"/>
      <c r="B74" s="19" t="s">
        <v>16</v>
      </c>
      <c r="C74" s="20" t="s">
        <v>17</v>
      </c>
      <c r="D74" s="19" t="s">
        <v>6</v>
      </c>
      <c r="E74" s="19" t="s">
        <v>7</v>
      </c>
      <c r="F74" s="59"/>
      <c r="G74" s="59" t="s">
        <v>18</v>
      </c>
      <c r="H74" s="21"/>
      <c r="I74" s="60" t="s">
        <v>29</v>
      </c>
    </row>
    <row r="75" spans="1:9" ht="16" customHeight="1" x14ac:dyDescent="0.2">
      <c r="A75" s="22" t="s">
        <v>20</v>
      </c>
      <c r="B75" s="19">
        <v>4.4000000000000004</v>
      </c>
      <c r="C75" s="9" t="s">
        <v>10</v>
      </c>
      <c r="D75" s="10">
        <v>132</v>
      </c>
      <c r="E75" s="10">
        <v>70.099999999999994</v>
      </c>
      <c r="F75" s="23">
        <f>B75*(D75/113)+(E75-72)</f>
        <v>3.2398230088495525</v>
      </c>
      <c r="G75" s="24">
        <f>ROUND(F75,0)</f>
        <v>3</v>
      </c>
      <c r="H75" s="25"/>
      <c r="I75" s="26">
        <f>H75</f>
        <v>0</v>
      </c>
    </row>
    <row r="76" spans="1:9" ht="16" customHeight="1" x14ac:dyDescent="0.2">
      <c r="A76" s="22" t="s">
        <v>21</v>
      </c>
      <c r="B76" s="19">
        <v>11.2</v>
      </c>
      <c r="C76" s="12" t="s">
        <v>12</v>
      </c>
      <c r="D76" s="13">
        <v>126</v>
      </c>
      <c r="E76" s="13">
        <v>71.2</v>
      </c>
      <c r="F76" s="23">
        <f t="shared" ref="F76" si="4">B76*(D76/113)+(E76-72)</f>
        <v>11.688495575221241</v>
      </c>
      <c r="G76" s="24">
        <f>ROUND(F76,0)</f>
        <v>12</v>
      </c>
      <c r="H76" s="25">
        <f>0.75*(G76-G75)</f>
        <v>6.75</v>
      </c>
      <c r="I76" s="26">
        <f>ROUND(H76,0)</f>
        <v>7</v>
      </c>
    </row>
    <row r="77" spans="1:9" ht="16" customHeight="1" x14ac:dyDescent="0.2"/>
    <row r="78" spans="1:9" ht="36" x14ac:dyDescent="0.2">
      <c r="A78" s="90" t="s">
        <v>42</v>
      </c>
      <c r="B78" s="91"/>
      <c r="C78" s="91"/>
      <c r="D78" s="91"/>
      <c r="E78" s="91"/>
      <c r="F78" s="91"/>
      <c r="G78" s="91"/>
      <c r="H78" s="91"/>
      <c r="I78" s="92"/>
    </row>
    <row r="79" spans="1:9" ht="16" customHeight="1" x14ac:dyDescent="0.2">
      <c r="A79" s="6"/>
      <c r="B79" s="7"/>
      <c r="C79" s="7"/>
      <c r="D79" s="7"/>
      <c r="E79" s="7"/>
      <c r="F79" s="7"/>
      <c r="G79" s="7"/>
      <c r="H79" s="7"/>
      <c r="I79" s="8"/>
    </row>
    <row r="80" spans="1:9" ht="16" customHeight="1" x14ac:dyDescent="0.2">
      <c r="A80" s="6"/>
      <c r="B80" s="7"/>
      <c r="C80" s="7"/>
      <c r="D80" s="59" t="s">
        <v>6</v>
      </c>
      <c r="E80" s="59" t="s">
        <v>7</v>
      </c>
      <c r="F80" s="7"/>
      <c r="G80" s="7"/>
      <c r="H80" s="7"/>
      <c r="I80" s="8"/>
    </row>
    <row r="81" spans="1:9" ht="16" customHeight="1" x14ac:dyDescent="0.2">
      <c r="A81" s="6"/>
      <c r="B81" s="86" t="s">
        <v>9</v>
      </c>
      <c r="C81" s="9" t="s">
        <v>10</v>
      </c>
      <c r="D81" s="10">
        <v>139</v>
      </c>
      <c r="E81" s="10">
        <v>71.2</v>
      </c>
      <c r="F81" s="7"/>
      <c r="G81" s="7"/>
      <c r="H81" s="7"/>
      <c r="I81" s="8"/>
    </row>
    <row r="82" spans="1:9" ht="16" customHeight="1" x14ac:dyDescent="0.2">
      <c r="A82" s="11"/>
      <c r="B82" s="87"/>
      <c r="C82" s="12" t="s">
        <v>12</v>
      </c>
      <c r="D82" s="13">
        <v>132</v>
      </c>
      <c r="E82" s="13">
        <v>73.5</v>
      </c>
      <c r="F82" s="14"/>
      <c r="G82" s="14"/>
      <c r="H82" s="14"/>
      <c r="I82" s="15"/>
    </row>
    <row r="83" spans="1:9" ht="16" customHeight="1" x14ac:dyDescent="0.2">
      <c r="A83" s="16"/>
      <c r="I83" s="17"/>
    </row>
    <row r="84" spans="1:9" ht="16" customHeight="1" x14ac:dyDescent="0.2">
      <c r="A84" s="16"/>
      <c r="C84" s="18"/>
      <c r="D84" s="18"/>
      <c r="E84" s="18"/>
      <c r="F84" s="88" t="s">
        <v>14</v>
      </c>
      <c r="G84" s="88"/>
      <c r="H84" s="89" t="s">
        <v>15</v>
      </c>
      <c r="I84" s="89"/>
    </row>
    <row r="85" spans="1:9" ht="16" customHeight="1" x14ac:dyDescent="0.2">
      <c r="A85" s="16"/>
      <c r="B85" s="19" t="s">
        <v>16</v>
      </c>
      <c r="C85" s="20" t="s">
        <v>17</v>
      </c>
      <c r="D85" s="19" t="s">
        <v>6</v>
      </c>
      <c r="E85" s="19" t="s">
        <v>7</v>
      </c>
      <c r="F85" s="59"/>
      <c r="G85" s="59" t="s">
        <v>18</v>
      </c>
      <c r="H85" s="21"/>
      <c r="I85" s="60" t="s">
        <v>29</v>
      </c>
    </row>
    <row r="86" spans="1:9" ht="16" customHeight="1" x14ac:dyDescent="0.2">
      <c r="A86" s="22" t="s">
        <v>20</v>
      </c>
      <c r="B86" s="19">
        <v>12</v>
      </c>
      <c r="C86" s="9" t="s">
        <v>10</v>
      </c>
      <c r="D86" s="10">
        <v>139</v>
      </c>
      <c r="E86" s="10">
        <v>71.2</v>
      </c>
      <c r="F86" s="23">
        <f>B86*(D86/113)+(E86-72)</f>
        <v>13.961061946902657</v>
      </c>
      <c r="G86" s="24">
        <f>ROUND(F86,0)</f>
        <v>14</v>
      </c>
      <c r="H86" s="25"/>
      <c r="I86" s="26">
        <f>H86</f>
        <v>0</v>
      </c>
    </row>
    <row r="87" spans="1:9" ht="16" customHeight="1" x14ac:dyDescent="0.2">
      <c r="A87" s="22" t="s">
        <v>21</v>
      </c>
      <c r="B87" s="19">
        <v>12.7</v>
      </c>
      <c r="C87" s="12" t="s">
        <v>12</v>
      </c>
      <c r="D87" s="13">
        <v>132</v>
      </c>
      <c r="E87" s="13">
        <v>73.5</v>
      </c>
      <c r="F87" s="23">
        <f t="shared" ref="F87" si="5">B87*(D87/113)+(E87-72)</f>
        <v>16.335398230088494</v>
      </c>
      <c r="G87" s="24">
        <f>ROUND(F87,0)</f>
        <v>16</v>
      </c>
      <c r="H87" s="25">
        <f>0.75*(G87-G86)</f>
        <v>1.5</v>
      </c>
      <c r="I87" s="26">
        <f>ROUND(H87,0)</f>
        <v>2</v>
      </c>
    </row>
    <row r="88" spans="1:9" ht="16" customHeight="1" x14ac:dyDescent="0.2"/>
    <row r="89" spans="1:9" ht="36" x14ac:dyDescent="0.2">
      <c r="A89" s="90" t="s">
        <v>43</v>
      </c>
      <c r="B89" s="91"/>
      <c r="C89" s="91"/>
      <c r="D89" s="91"/>
      <c r="E89" s="91"/>
      <c r="F89" s="91"/>
      <c r="G89" s="91"/>
      <c r="H89" s="91"/>
      <c r="I89" s="92"/>
    </row>
    <row r="90" spans="1:9" ht="16" customHeight="1" x14ac:dyDescent="0.2">
      <c r="A90" s="6"/>
      <c r="B90" s="7"/>
      <c r="C90" s="7"/>
      <c r="D90" s="7"/>
      <c r="E90" s="7"/>
      <c r="F90" s="7"/>
      <c r="G90" s="7"/>
      <c r="H90" s="7"/>
      <c r="I90" s="8"/>
    </row>
    <row r="91" spans="1:9" ht="16" customHeight="1" x14ac:dyDescent="0.2">
      <c r="A91" s="6"/>
      <c r="B91" s="7"/>
      <c r="C91" s="7"/>
      <c r="D91" s="59" t="s">
        <v>6</v>
      </c>
      <c r="E91" s="59" t="s">
        <v>7</v>
      </c>
      <c r="F91" s="7"/>
      <c r="G91" s="7"/>
      <c r="H91" s="7"/>
      <c r="I91" s="8"/>
    </row>
    <row r="92" spans="1:9" ht="16" customHeight="1" x14ac:dyDescent="0.2">
      <c r="A92" s="6"/>
      <c r="B92" s="86" t="s">
        <v>9</v>
      </c>
      <c r="C92" s="9" t="s">
        <v>10</v>
      </c>
      <c r="D92" s="10">
        <v>126</v>
      </c>
      <c r="E92" s="10">
        <v>69.2</v>
      </c>
      <c r="F92" s="7"/>
      <c r="G92" s="7"/>
      <c r="H92" s="7"/>
      <c r="I92" s="8"/>
    </row>
    <row r="93" spans="1:9" ht="16" customHeight="1" x14ac:dyDescent="0.2">
      <c r="A93" s="11"/>
      <c r="B93" s="87"/>
      <c r="C93" s="12" t="s">
        <v>12</v>
      </c>
      <c r="D93" s="13">
        <v>116</v>
      </c>
      <c r="E93" s="13">
        <v>64.099999999999994</v>
      </c>
      <c r="F93" s="14"/>
      <c r="G93" s="14"/>
      <c r="H93" s="14"/>
      <c r="I93" s="15"/>
    </row>
    <row r="94" spans="1:9" ht="16" customHeight="1" x14ac:dyDescent="0.2">
      <c r="A94" s="16"/>
      <c r="I94" s="17"/>
    </row>
    <row r="95" spans="1:9" ht="16" customHeight="1" x14ac:dyDescent="0.2">
      <c r="A95" s="16"/>
      <c r="C95" s="18"/>
      <c r="D95" s="18"/>
      <c r="E95" s="18"/>
      <c r="F95" s="88" t="s">
        <v>14</v>
      </c>
      <c r="G95" s="88"/>
      <c r="H95" s="89" t="s">
        <v>15</v>
      </c>
      <c r="I95" s="89"/>
    </row>
    <row r="96" spans="1:9" ht="16" customHeight="1" x14ac:dyDescent="0.2">
      <c r="A96" s="16"/>
      <c r="B96" s="19" t="s">
        <v>16</v>
      </c>
      <c r="C96" s="20" t="s">
        <v>17</v>
      </c>
      <c r="D96" s="19" t="s">
        <v>6</v>
      </c>
      <c r="E96" s="19" t="s">
        <v>7</v>
      </c>
      <c r="F96" s="59"/>
      <c r="G96" s="59" t="s">
        <v>18</v>
      </c>
      <c r="H96" s="21"/>
      <c r="I96" s="60" t="s">
        <v>29</v>
      </c>
    </row>
    <row r="97" spans="1:9" ht="16" customHeight="1" x14ac:dyDescent="0.2">
      <c r="A97" s="22" t="s">
        <v>20</v>
      </c>
      <c r="B97" s="19">
        <v>12</v>
      </c>
      <c r="C97" s="9" t="s">
        <v>10</v>
      </c>
      <c r="D97" s="10">
        <v>126</v>
      </c>
      <c r="E97" s="10">
        <v>69.2</v>
      </c>
      <c r="F97" s="23">
        <f>B97*(D97/113)+(E97-72)</f>
        <v>10.58053097345133</v>
      </c>
      <c r="G97" s="24">
        <f>ROUND(F97,0)</f>
        <v>11</v>
      </c>
      <c r="H97" s="25"/>
      <c r="I97" s="26">
        <f>H97</f>
        <v>0</v>
      </c>
    </row>
    <row r="98" spans="1:9" ht="16" customHeight="1" x14ac:dyDescent="0.2">
      <c r="A98" s="22" t="s">
        <v>21</v>
      </c>
      <c r="B98" s="19">
        <v>13</v>
      </c>
      <c r="C98" s="12" t="s">
        <v>12</v>
      </c>
      <c r="D98" s="13">
        <v>116</v>
      </c>
      <c r="E98" s="13">
        <v>64.099999999999994</v>
      </c>
      <c r="F98" s="23">
        <f t="shared" ref="F98" si="6">B98*(D98/113)+(E98-72)</f>
        <v>5.4451327433628265</v>
      </c>
      <c r="G98" s="24">
        <f>ROUND(F98,0)</f>
        <v>5</v>
      </c>
      <c r="H98" s="25">
        <f>0.75*(G98-G97)</f>
        <v>-4.5</v>
      </c>
      <c r="I98" s="26">
        <f>ROUND(H98,0)</f>
        <v>-5</v>
      </c>
    </row>
    <row r="99" spans="1:9" ht="16" customHeight="1" x14ac:dyDescent="0.2"/>
    <row r="100" spans="1:9" ht="36" x14ac:dyDescent="0.2">
      <c r="A100" s="90" t="s">
        <v>44</v>
      </c>
      <c r="B100" s="91"/>
      <c r="C100" s="91"/>
      <c r="D100" s="91"/>
      <c r="E100" s="91"/>
      <c r="F100" s="91"/>
      <c r="G100" s="91"/>
      <c r="H100" s="91"/>
      <c r="I100" s="92"/>
    </row>
    <row r="101" spans="1:9" ht="16" customHeight="1" x14ac:dyDescent="0.2">
      <c r="A101" s="6"/>
      <c r="B101" s="7"/>
      <c r="C101" s="7"/>
      <c r="D101" s="7"/>
      <c r="E101" s="7"/>
      <c r="F101" s="7"/>
      <c r="G101" s="7"/>
      <c r="H101" s="7"/>
      <c r="I101" s="8"/>
    </row>
    <row r="102" spans="1:9" ht="16" customHeight="1" x14ac:dyDescent="0.2">
      <c r="A102" s="6"/>
      <c r="B102" s="7"/>
      <c r="C102" s="7"/>
      <c r="D102" s="59" t="s">
        <v>6</v>
      </c>
      <c r="E102" s="59" t="s">
        <v>7</v>
      </c>
      <c r="F102" s="7"/>
      <c r="G102" s="7"/>
      <c r="H102" s="7"/>
      <c r="I102" s="8"/>
    </row>
    <row r="103" spans="1:9" ht="16" customHeight="1" x14ac:dyDescent="0.2">
      <c r="A103" s="6"/>
      <c r="B103" s="86" t="s">
        <v>9</v>
      </c>
      <c r="C103" s="9" t="s">
        <v>10</v>
      </c>
      <c r="D103" s="10">
        <v>128</v>
      </c>
      <c r="E103" s="10">
        <v>70.5</v>
      </c>
      <c r="F103" s="7"/>
      <c r="G103" s="7"/>
      <c r="H103" s="7"/>
      <c r="I103" s="8"/>
    </row>
    <row r="104" spans="1:9" ht="16" customHeight="1" x14ac:dyDescent="0.2">
      <c r="A104" s="11"/>
      <c r="B104" s="87"/>
      <c r="C104" s="12" t="s">
        <v>12</v>
      </c>
      <c r="D104" s="13">
        <v>120</v>
      </c>
      <c r="E104" s="13">
        <v>70.3</v>
      </c>
      <c r="F104" s="14"/>
      <c r="G104" s="14"/>
      <c r="H104" s="14"/>
      <c r="I104" s="15"/>
    </row>
    <row r="105" spans="1:9" ht="16" customHeight="1" x14ac:dyDescent="0.2">
      <c r="A105" s="16"/>
      <c r="I105" s="17"/>
    </row>
    <row r="106" spans="1:9" ht="16" customHeight="1" x14ac:dyDescent="0.2">
      <c r="A106" s="16"/>
      <c r="C106" s="18"/>
      <c r="D106" s="18"/>
      <c r="E106" s="18"/>
      <c r="F106" s="88" t="s">
        <v>14</v>
      </c>
      <c r="G106" s="88"/>
      <c r="H106" s="89" t="s">
        <v>15</v>
      </c>
      <c r="I106" s="89"/>
    </row>
    <row r="107" spans="1:9" ht="16" customHeight="1" x14ac:dyDescent="0.2">
      <c r="A107" s="16"/>
      <c r="B107" s="19" t="s">
        <v>16</v>
      </c>
      <c r="C107" s="20" t="s">
        <v>17</v>
      </c>
      <c r="D107" s="19" t="s">
        <v>6</v>
      </c>
      <c r="E107" s="19" t="s">
        <v>7</v>
      </c>
      <c r="F107" s="59"/>
      <c r="G107" s="59" t="s">
        <v>18</v>
      </c>
      <c r="H107" s="21"/>
      <c r="I107" s="60" t="s">
        <v>29</v>
      </c>
    </row>
    <row r="108" spans="1:9" ht="16" customHeight="1" x14ac:dyDescent="0.2">
      <c r="A108" s="22" t="s">
        <v>20</v>
      </c>
      <c r="B108" s="19">
        <v>12</v>
      </c>
      <c r="C108" s="9" t="s">
        <v>10</v>
      </c>
      <c r="D108" s="10">
        <v>128</v>
      </c>
      <c r="E108" s="10">
        <v>70.5</v>
      </c>
      <c r="F108" s="23">
        <f>B108*(D108/113)+(E108-72)</f>
        <v>12.092920353982301</v>
      </c>
      <c r="G108" s="24">
        <f>ROUND(F108,0)</f>
        <v>12</v>
      </c>
      <c r="H108" s="25"/>
      <c r="I108" s="26">
        <f>H108</f>
        <v>0</v>
      </c>
    </row>
    <row r="109" spans="1:9" ht="16" customHeight="1" x14ac:dyDescent="0.2">
      <c r="A109" s="22" t="s">
        <v>21</v>
      </c>
      <c r="B109" s="19">
        <v>13</v>
      </c>
      <c r="C109" s="12" t="s">
        <v>12</v>
      </c>
      <c r="D109" s="13">
        <v>120</v>
      </c>
      <c r="E109" s="13">
        <v>70.3</v>
      </c>
      <c r="F109" s="23">
        <f t="shared" ref="F109" si="7">B109*(D109/113)+(E109-72)</f>
        <v>12.105309734513273</v>
      </c>
      <c r="G109" s="24">
        <f>ROUND(F109,0)</f>
        <v>12</v>
      </c>
      <c r="H109" s="25">
        <f>0.75*(G109-G108)</f>
        <v>0</v>
      </c>
      <c r="I109" s="26">
        <f>ROUND(H109,0)</f>
        <v>0</v>
      </c>
    </row>
    <row r="111" spans="1:9" ht="36" x14ac:dyDescent="0.2">
      <c r="A111" s="90" t="s">
        <v>45</v>
      </c>
      <c r="B111" s="91"/>
      <c r="C111" s="91"/>
      <c r="D111" s="91"/>
      <c r="E111" s="91"/>
      <c r="F111" s="91"/>
      <c r="G111" s="91"/>
      <c r="H111" s="91"/>
      <c r="I111" s="92"/>
    </row>
    <row r="112" spans="1:9" ht="16" customHeight="1" x14ac:dyDescent="0.2">
      <c r="A112" s="6"/>
      <c r="B112" s="7"/>
      <c r="C112" s="7"/>
      <c r="D112" s="7"/>
      <c r="E112" s="7"/>
      <c r="F112" s="7"/>
      <c r="G112" s="7"/>
      <c r="H112" s="7"/>
      <c r="I112" s="8"/>
    </row>
    <row r="113" spans="1:9" ht="16" customHeight="1" x14ac:dyDescent="0.2">
      <c r="A113" s="6"/>
      <c r="B113" s="7"/>
      <c r="C113" s="7"/>
      <c r="D113" s="59" t="s">
        <v>6</v>
      </c>
      <c r="E113" s="59" t="s">
        <v>7</v>
      </c>
      <c r="F113" s="7"/>
      <c r="G113" s="7"/>
      <c r="H113" s="7"/>
      <c r="I113" s="8"/>
    </row>
    <row r="114" spans="1:9" ht="16" customHeight="1" x14ac:dyDescent="0.2">
      <c r="A114" s="6"/>
      <c r="B114" s="86" t="s">
        <v>9</v>
      </c>
      <c r="C114" s="9" t="s">
        <v>10</v>
      </c>
      <c r="D114" s="10">
        <v>114</v>
      </c>
      <c r="E114" s="10">
        <v>64.900000000000006</v>
      </c>
      <c r="F114" s="7"/>
      <c r="G114" s="7"/>
      <c r="H114" s="7"/>
      <c r="I114" s="8"/>
    </row>
    <row r="115" spans="1:9" ht="16" customHeight="1" x14ac:dyDescent="0.2">
      <c r="A115" s="11"/>
      <c r="B115" s="87"/>
      <c r="C115" s="12" t="s">
        <v>12</v>
      </c>
      <c r="D115" s="13">
        <v>117</v>
      </c>
      <c r="E115" s="13">
        <v>67.2</v>
      </c>
      <c r="F115" s="14"/>
      <c r="G115" s="14"/>
      <c r="H115" s="14"/>
      <c r="I115" s="15"/>
    </row>
    <row r="116" spans="1:9" ht="16" customHeight="1" x14ac:dyDescent="0.2">
      <c r="A116" s="16"/>
      <c r="I116" s="17"/>
    </row>
    <row r="117" spans="1:9" ht="16" customHeight="1" x14ac:dyDescent="0.2">
      <c r="A117" s="16"/>
      <c r="C117" s="18"/>
      <c r="D117" s="18"/>
      <c r="E117" s="18"/>
      <c r="F117" s="88" t="s">
        <v>14</v>
      </c>
      <c r="G117" s="88"/>
      <c r="H117" s="89" t="s">
        <v>15</v>
      </c>
      <c r="I117" s="89"/>
    </row>
    <row r="118" spans="1:9" ht="16" customHeight="1" x14ac:dyDescent="0.2">
      <c r="A118" s="16"/>
      <c r="B118" s="19" t="s">
        <v>16</v>
      </c>
      <c r="C118" s="20" t="s">
        <v>17</v>
      </c>
      <c r="D118" s="19" t="s">
        <v>6</v>
      </c>
      <c r="E118" s="19" t="s">
        <v>7</v>
      </c>
      <c r="F118" s="59"/>
      <c r="G118" s="59" t="s">
        <v>18</v>
      </c>
      <c r="H118" s="21"/>
      <c r="I118" s="60" t="s">
        <v>29</v>
      </c>
    </row>
    <row r="119" spans="1:9" ht="16" customHeight="1" x14ac:dyDescent="0.2">
      <c r="A119" s="22" t="s">
        <v>20</v>
      </c>
      <c r="B119" s="19">
        <v>12</v>
      </c>
      <c r="C119" s="9" t="s">
        <v>10</v>
      </c>
      <c r="D119" s="10">
        <v>114</v>
      </c>
      <c r="E119" s="10">
        <v>64.900000000000006</v>
      </c>
      <c r="F119" s="23">
        <f>B119*(D119/113)+(E119-72)</f>
        <v>5.0061946902654917</v>
      </c>
      <c r="G119" s="24">
        <f>ROUND(F119,0)</f>
        <v>5</v>
      </c>
      <c r="H119" s="25"/>
      <c r="I119" s="26">
        <f>H119</f>
        <v>0</v>
      </c>
    </row>
    <row r="120" spans="1:9" ht="16" customHeight="1" x14ac:dyDescent="0.2">
      <c r="A120" s="22" t="s">
        <v>21</v>
      </c>
      <c r="B120" s="19">
        <v>17.3</v>
      </c>
      <c r="C120" s="12" t="s">
        <v>12</v>
      </c>
      <c r="D120" s="13">
        <v>117</v>
      </c>
      <c r="E120" s="13">
        <v>67.2</v>
      </c>
      <c r="F120" s="23">
        <f t="shared" ref="F120" si="8">B120*(D120/113)+(E120-72)</f>
        <v>13.112389380530978</v>
      </c>
      <c r="G120" s="24">
        <f>ROUND(F120,0)</f>
        <v>13</v>
      </c>
      <c r="H120" s="25">
        <f>0.75*(G120-G119)</f>
        <v>6</v>
      </c>
      <c r="I120" s="26">
        <f>ROUND(H120,0)</f>
        <v>6</v>
      </c>
    </row>
    <row r="122" spans="1:9" ht="36" x14ac:dyDescent="0.2">
      <c r="A122" s="90" t="s">
        <v>46</v>
      </c>
      <c r="B122" s="91"/>
      <c r="C122" s="91"/>
      <c r="D122" s="91"/>
      <c r="E122" s="91"/>
      <c r="F122" s="91"/>
      <c r="G122" s="91"/>
      <c r="H122" s="91"/>
      <c r="I122" s="92"/>
    </row>
    <row r="123" spans="1:9" ht="16" customHeight="1" x14ac:dyDescent="0.2">
      <c r="A123" s="6"/>
      <c r="B123" s="7"/>
      <c r="C123" s="7"/>
      <c r="D123" s="7"/>
      <c r="E123" s="7"/>
      <c r="F123" s="7"/>
      <c r="G123" s="7"/>
      <c r="H123" s="7"/>
      <c r="I123" s="8"/>
    </row>
    <row r="124" spans="1:9" ht="16" customHeight="1" x14ac:dyDescent="0.2">
      <c r="A124" s="6"/>
      <c r="B124" s="7"/>
      <c r="C124" s="7"/>
      <c r="D124" s="59" t="s">
        <v>6</v>
      </c>
      <c r="E124" s="59" t="s">
        <v>7</v>
      </c>
      <c r="F124" s="7"/>
      <c r="G124" s="7"/>
      <c r="H124" s="7"/>
      <c r="I124" s="8"/>
    </row>
    <row r="125" spans="1:9" ht="16" customHeight="1" x14ac:dyDescent="0.2">
      <c r="A125" s="6"/>
      <c r="B125" s="86" t="s">
        <v>9</v>
      </c>
      <c r="C125" s="9" t="s">
        <v>10</v>
      </c>
      <c r="D125" s="10">
        <v>139</v>
      </c>
      <c r="E125" s="10">
        <v>69.7</v>
      </c>
      <c r="F125" s="7"/>
      <c r="G125" s="7"/>
      <c r="H125" s="7"/>
      <c r="I125" s="8"/>
    </row>
    <row r="126" spans="1:9" ht="16" customHeight="1" x14ac:dyDescent="0.2">
      <c r="A126" s="11"/>
      <c r="B126" s="87"/>
      <c r="C126" s="12" t="s">
        <v>12</v>
      </c>
      <c r="D126" s="13">
        <v>124</v>
      </c>
      <c r="E126" s="13">
        <v>69.900000000000006</v>
      </c>
      <c r="F126" s="14"/>
      <c r="G126" s="14"/>
      <c r="H126" s="14"/>
      <c r="I126" s="15"/>
    </row>
    <row r="127" spans="1:9" ht="16" customHeight="1" x14ac:dyDescent="0.2">
      <c r="A127" s="16"/>
      <c r="I127" s="17"/>
    </row>
    <row r="128" spans="1:9" ht="16" customHeight="1" x14ac:dyDescent="0.2">
      <c r="A128" s="16"/>
      <c r="C128" s="18"/>
      <c r="D128" s="18"/>
      <c r="E128" s="18"/>
      <c r="F128" s="88" t="s">
        <v>14</v>
      </c>
      <c r="G128" s="88"/>
      <c r="H128" s="89" t="s">
        <v>15</v>
      </c>
      <c r="I128" s="89"/>
    </row>
    <row r="129" spans="1:9" ht="16" customHeight="1" x14ac:dyDescent="0.2">
      <c r="A129" s="16"/>
      <c r="B129" s="19" t="s">
        <v>16</v>
      </c>
      <c r="C129" s="20" t="s">
        <v>17</v>
      </c>
      <c r="D129" s="19" t="s">
        <v>6</v>
      </c>
      <c r="E129" s="19" t="s">
        <v>7</v>
      </c>
      <c r="F129" s="59"/>
      <c r="G129" s="59" t="s">
        <v>18</v>
      </c>
      <c r="H129" s="21"/>
      <c r="I129" s="60" t="s">
        <v>29</v>
      </c>
    </row>
    <row r="130" spans="1:9" ht="16" customHeight="1" x14ac:dyDescent="0.2">
      <c r="A130" s="22" t="s">
        <v>20</v>
      </c>
      <c r="B130" s="19">
        <v>12</v>
      </c>
      <c r="C130" s="9" t="s">
        <v>10</v>
      </c>
      <c r="D130" s="10">
        <v>139</v>
      </c>
      <c r="E130" s="10">
        <v>69.7</v>
      </c>
      <c r="F130" s="23">
        <f>B130*(D130/113)+(E130-72)</f>
        <v>12.461061946902657</v>
      </c>
      <c r="G130" s="24">
        <f>ROUND(F130,0)</f>
        <v>12</v>
      </c>
      <c r="H130" s="25"/>
      <c r="I130" s="26">
        <f>H130</f>
        <v>0</v>
      </c>
    </row>
    <row r="131" spans="1:9" ht="16" customHeight="1" x14ac:dyDescent="0.2">
      <c r="A131" s="22" t="s">
        <v>21</v>
      </c>
      <c r="B131" s="19">
        <v>17.3</v>
      </c>
      <c r="C131" s="12" t="s">
        <v>12</v>
      </c>
      <c r="D131" s="13">
        <v>124</v>
      </c>
      <c r="E131" s="13">
        <v>69.900000000000006</v>
      </c>
      <c r="F131" s="23">
        <f t="shared" ref="F131" si="9">B131*(D131/113)+(E131-72)</f>
        <v>16.884070796460183</v>
      </c>
      <c r="G131" s="24">
        <f>ROUND(F131,0)</f>
        <v>17</v>
      </c>
      <c r="H131" s="25">
        <f>0.75*(G131-G130)</f>
        <v>3.75</v>
      </c>
      <c r="I131" s="26">
        <f>ROUND(H131,0)</f>
        <v>4</v>
      </c>
    </row>
    <row r="133" spans="1:9" ht="36" x14ac:dyDescent="0.2">
      <c r="A133" s="90" t="s">
        <v>47</v>
      </c>
      <c r="B133" s="91"/>
      <c r="C133" s="91"/>
      <c r="D133" s="91"/>
      <c r="E133" s="91"/>
      <c r="F133" s="91"/>
      <c r="G133" s="91"/>
      <c r="H133" s="91"/>
      <c r="I133" s="92"/>
    </row>
    <row r="134" spans="1:9" ht="16" customHeight="1" x14ac:dyDescent="0.2">
      <c r="A134" s="6"/>
      <c r="B134" s="7"/>
      <c r="C134" s="7"/>
      <c r="D134" s="7"/>
      <c r="E134" s="7"/>
      <c r="F134" s="7"/>
      <c r="G134" s="7"/>
      <c r="H134" s="7"/>
      <c r="I134" s="8"/>
    </row>
    <row r="135" spans="1:9" ht="16" customHeight="1" x14ac:dyDescent="0.2">
      <c r="A135" s="6"/>
      <c r="B135" s="7"/>
      <c r="C135" s="7"/>
      <c r="D135" s="59" t="s">
        <v>6</v>
      </c>
      <c r="E135" s="59" t="s">
        <v>7</v>
      </c>
      <c r="F135" s="7"/>
      <c r="G135" s="7"/>
      <c r="H135" s="7"/>
      <c r="I135" s="8"/>
    </row>
    <row r="136" spans="1:9" ht="16" customHeight="1" x14ac:dyDescent="0.2">
      <c r="A136" s="6"/>
      <c r="B136" s="86" t="s">
        <v>9</v>
      </c>
      <c r="C136" s="9" t="s">
        <v>10</v>
      </c>
      <c r="D136" s="10">
        <v>128</v>
      </c>
      <c r="E136" s="10">
        <v>68.7</v>
      </c>
      <c r="F136" s="7"/>
      <c r="G136" s="7"/>
      <c r="H136" s="7"/>
      <c r="I136" s="8"/>
    </row>
    <row r="137" spans="1:9" ht="16" customHeight="1" x14ac:dyDescent="0.2">
      <c r="A137" s="11"/>
      <c r="B137" s="87"/>
      <c r="C137" s="12" t="s">
        <v>12</v>
      </c>
      <c r="D137" s="13">
        <v>123</v>
      </c>
      <c r="E137" s="13">
        <v>68.8</v>
      </c>
      <c r="F137" s="14"/>
      <c r="G137" s="14"/>
      <c r="H137" s="14"/>
      <c r="I137" s="15"/>
    </row>
    <row r="138" spans="1:9" ht="16" customHeight="1" x14ac:dyDescent="0.2">
      <c r="A138" s="16"/>
      <c r="I138" s="17"/>
    </row>
    <row r="139" spans="1:9" ht="16" customHeight="1" x14ac:dyDescent="0.2">
      <c r="A139" s="16"/>
      <c r="C139" s="18"/>
      <c r="D139" s="18"/>
      <c r="E139" s="18"/>
      <c r="F139" s="88" t="s">
        <v>14</v>
      </c>
      <c r="G139" s="88"/>
      <c r="H139" s="89" t="s">
        <v>15</v>
      </c>
      <c r="I139" s="89"/>
    </row>
    <row r="140" spans="1:9" ht="16" customHeight="1" x14ac:dyDescent="0.2">
      <c r="A140" s="16"/>
      <c r="B140" s="19" t="s">
        <v>16</v>
      </c>
      <c r="C140" s="20" t="s">
        <v>17</v>
      </c>
      <c r="D140" s="19" t="s">
        <v>6</v>
      </c>
      <c r="E140" s="19" t="s">
        <v>7</v>
      </c>
      <c r="F140" s="59"/>
      <c r="G140" s="59" t="s">
        <v>18</v>
      </c>
      <c r="H140" s="21"/>
      <c r="I140" s="60" t="s">
        <v>29</v>
      </c>
    </row>
    <row r="141" spans="1:9" ht="16" customHeight="1" x14ac:dyDescent="0.2">
      <c r="A141" s="22" t="s">
        <v>20</v>
      </c>
      <c r="B141" s="19">
        <v>12</v>
      </c>
      <c r="C141" s="9" t="s">
        <v>10</v>
      </c>
      <c r="D141" s="10">
        <v>128</v>
      </c>
      <c r="E141" s="10">
        <v>68.7</v>
      </c>
      <c r="F141" s="23">
        <f>B141*(D141/113)+(E141-72)</f>
        <v>10.292920353982304</v>
      </c>
      <c r="G141" s="24">
        <f>ROUND(F141,0)</f>
        <v>10</v>
      </c>
      <c r="H141" s="25"/>
      <c r="I141" s="26">
        <f>H141</f>
        <v>0</v>
      </c>
    </row>
    <row r="142" spans="1:9" ht="16" customHeight="1" x14ac:dyDescent="0.2">
      <c r="A142" s="22" t="s">
        <v>21</v>
      </c>
      <c r="B142" s="19">
        <v>17.3</v>
      </c>
      <c r="C142" s="12" t="s">
        <v>12</v>
      </c>
      <c r="D142" s="13">
        <v>123</v>
      </c>
      <c r="E142" s="13">
        <v>68.8</v>
      </c>
      <c r="F142" s="23">
        <f t="shared" ref="F142" si="10">B142*(D142/113)+(E142-72)</f>
        <v>15.630973451327431</v>
      </c>
      <c r="G142" s="24">
        <f>ROUND(F142,0)</f>
        <v>16</v>
      </c>
      <c r="H142" s="25">
        <f>0.75*(G142-G141)</f>
        <v>4.5</v>
      </c>
      <c r="I142" s="26">
        <f>ROUND(H142,0)</f>
        <v>5</v>
      </c>
    </row>
    <row r="144" spans="1:9" ht="36" x14ac:dyDescent="0.2">
      <c r="A144" s="90" t="s">
        <v>50</v>
      </c>
      <c r="B144" s="91"/>
      <c r="C144" s="91"/>
      <c r="D144" s="91"/>
      <c r="E144" s="91"/>
      <c r="F144" s="91"/>
      <c r="G144" s="91"/>
      <c r="H144" s="91"/>
      <c r="I144" s="92"/>
    </row>
    <row r="145" spans="1:9" ht="16" customHeight="1" x14ac:dyDescent="0.2">
      <c r="A145" s="6"/>
      <c r="B145" s="7"/>
      <c r="C145" s="7"/>
      <c r="D145" s="7"/>
      <c r="E145" s="7"/>
      <c r="F145" s="7"/>
      <c r="G145" s="7"/>
      <c r="H145" s="7"/>
      <c r="I145" s="8"/>
    </row>
    <row r="146" spans="1:9" ht="16" customHeight="1" x14ac:dyDescent="0.2">
      <c r="A146" s="6"/>
      <c r="B146" s="7"/>
      <c r="C146" s="7"/>
      <c r="D146" s="59" t="s">
        <v>6</v>
      </c>
      <c r="E146" s="59" t="s">
        <v>7</v>
      </c>
      <c r="F146" s="7"/>
      <c r="G146" s="7"/>
      <c r="H146" s="7"/>
      <c r="I146" s="8"/>
    </row>
    <row r="147" spans="1:9" ht="16" customHeight="1" x14ac:dyDescent="0.2">
      <c r="A147" s="6"/>
      <c r="B147" s="86" t="s">
        <v>9</v>
      </c>
      <c r="C147" s="9" t="s">
        <v>10</v>
      </c>
      <c r="D147" s="10">
        <v>131</v>
      </c>
      <c r="E147" s="10">
        <v>70.099999999999994</v>
      </c>
      <c r="F147" s="7"/>
      <c r="G147" s="7"/>
      <c r="H147" s="7"/>
      <c r="I147" s="8"/>
    </row>
    <row r="148" spans="1:9" ht="16" customHeight="1" x14ac:dyDescent="0.2">
      <c r="A148" s="11"/>
      <c r="B148" s="87"/>
      <c r="C148" s="12" t="s">
        <v>12</v>
      </c>
      <c r="D148" s="13">
        <v>129</v>
      </c>
      <c r="E148" s="13">
        <v>70.7</v>
      </c>
      <c r="F148" s="14"/>
      <c r="G148" s="14"/>
      <c r="H148" s="14"/>
      <c r="I148" s="15"/>
    </row>
    <row r="149" spans="1:9" ht="16" customHeight="1" x14ac:dyDescent="0.2">
      <c r="A149" s="16"/>
      <c r="I149" s="17"/>
    </row>
    <row r="150" spans="1:9" ht="16" customHeight="1" x14ac:dyDescent="0.2">
      <c r="A150" s="16"/>
      <c r="C150" s="18"/>
      <c r="D150" s="18"/>
      <c r="E150" s="18"/>
      <c r="F150" s="88" t="s">
        <v>14</v>
      </c>
      <c r="G150" s="88"/>
      <c r="H150" s="89" t="s">
        <v>15</v>
      </c>
      <c r="I150" s="89"/>
    </row>
    <row r="151" spans="1:9" ht="16" customHeight="1" x14ac:dyDescent="0.2">
      <c r="A151" s="16"/>
      <c r="B151" s="19" t="s">
        <v>16</v>
      </c>
      <c r="C151" s="20" t="s">
        <v>17</v>
      </c>
      <c r="D151" s="19" t="s">
        <v>6</v>
      </c>
      <c r="E151" s="19" t="s">
        <v>7</v>
      </c>
      <c r="F151" s="59"/>
      <c r="G151" s="59" t="s">
        <v>18</v>
      </c>
      <c r="H151" s="21"/>
      <c r="I151" s="60" t="s">
        <v>29</v>
      </c>
    </row>
    <row r="152" spans="1:9" ht="16" customHeight="1" x14ac:dyDescent="0.2">
      <c r="A152" s="22" t="s">
        <v>20</v>
      </c>
      <c r="B152" s="19">
        <v>12</v>
      </c>
      <c r="C152" s="9" t="s">
        <v>10</v>
      </c>
      <c r="D152" s="10">
        <v>131</v>
      </c>
      <c r="E152" s="10">
        <v>70.099999999999994</v>
      </c>
      <c r="F152" s="23">
        <f>B152*(D152/113)+(E152-72)</f>
        <v>12.011504424778757</v>
      </c>
      <c r="G152" s="24">
        <f>ROUND(F152,0)</f>
        <v>12</v>
      </c>
      <c r="H152" s="25"/>
      <c r="I152" s="26">
        <f>H152</f>
        <v>0</v>
      </c>
    </row>
    <row r="153" spans="1:9" ht="16" customHeight="1" x14ac:dyDescent="0.2">
      <c r="A153" s="22" t="s">
        <v>21</v>
      </c>
      <c r="B153" s="19">
        <v>17.3</v>
      </c>
      <c r="C153" s="12" t="s">
        <v>12</v>
      </c>
      <c r="D153" s="13">
        <v>123</v>
      </c>
      <c r="E153" s="13">
        <v>70.7</v>
      </c>
      <c r="F153" s="23">
        <f t="shared" ref="F153" si="11">B153*(D153/113)+(E153-72)</f>
        <v>17.530973451327437</v>
      </c>
      <c r="G153" s="24">
        <f>ROUND(F153,0)</f>
        <v>18</v>
      </c>
      <c r="H153" s="25">
        <f>0.75*(G153-G152)</f>
        <v>4.5</v>
      </c>
      <c r="I153" s="26">
        <f>ROUND(H153,0)</f>
        <v>5</v>
      </c>
    </row>
    <row r="155" spans="1:9" ht="36" x14ac:dyDescent="0.2">
      <c r="A155" s="90" t="s">
        <v>51</v>
      </c>
      <c r="B155" s="91"/>
      <c r="C155" s="91"/>
      <c r="D155" s="91"/>
      <c r="E155" s="91"/>
      <c r="F155" s="91"/>
      <c r="G155" s="91"/>
      <c r="H155" s="91"/>
      <c r="I155" s="92"/>
    </row>
    <row r="156" spans="1:9" ht="36" x14ac:dyDescent="0.2">
      <c r="A156" s="6"/>
      <c r="B156" s="7"/>
      <c r="C156" s="7"/>
      <c r="D156" s="7"/>
      <c r="E156" s="7"/>
      <c r="F156" s="7"/>
      <c r="G156" s="7"/>
      <c r="H156" s="7"/>
      <c r="I156" s="8"/>
    </row>
    <row r="157" spans="1:9" ht="36" x14ac:dyDescent="0.2">
      <c r="A157" s="6"/>
      <c r="B157" s="7"/>
      <c r="C157" s="7"/>
      <c r="D157" s="59" t="s">
        <v>6</v>
      </c>
      <c r="E157" s="59" t="s">
        <v>7</v>
      </c>
      <c r="F157" s="7"/>
      <c r="G157" s="7"/>
      <c r="H157" s="7"/>
      <c r="I157" s="8"/>
    </row>
    <row r="158" spans="1:9" ht="36" x14ac:dyDescent="0.2">
      <c r="A158" s="6"/>
      <c r="B158" s="86" t="s">
        <v>9</v>
      </c>
      <c r="C158" s="9" t="s">
        <v>10</v>
      </c>
      <c r="D158" s="10">
        <v>129</v>
      </c>
      <c r="E158" s="10">
        <v>69</v>
      </c>
      <c r="F158" s="7"/>
      <c r="G158" s="7"/>
      <c r="H158" s="7"/>
      <c r="I158" s="8"/>
    </row>
    <row r="159" spans="1:9" ht="26" x14ac:dyDescent="0.2">
      <c r="A159" s="11"/>
      <c r="B159" s="87"/>
      <c r="C159" s="12" t="s">
        <v>12</v>
      </c>
      <c r="D159" s="13">
        <v>127</v>
      </c>
      <c r="E159" s="13">
        <v>72</v>
      </c>
      <c r="F159" s="14"/>
      <c r="G159" s="14"/>
      <c r="H159" s="14"/>
      <c r="I159" s="15"/>
    </row>
    <row r="160" spans="1:9" x14ac:dyDescent="0.2">
      <c r="A160" s="16"/>
      <c r="I160" s="17"/>
    </row>
    <row r="161" spans="1:9" x14ac:dyDescent="0.2">
      <c r="A161" s="16"/>
      <c r="C161" s="18"/>
      <c r="D161" s="18"/>
      <c r="E161" s="18"/>
      <c r="F161" s="88" t="s">
        <v>14</v>
      </c>
      <c r="G161" s="88"/>
      <c r="H161" s="89" t="s">
        <v>15</v>
      </c>
      <c r="I161" s="89"/>
    </row>
    <row r="162" spans="1:9" x14ac:dyDescent="0.2">
      <c r="A162" s="16"/>
      <c r="B162" s="19" t="s">
        <v>16</v>
      </c>
      <c r="C162" s="20" t="s">
        <v>17</v>
      </c>
      <c r="D162" s="19" t="s">
        <v>6</v>
      </c>
      <c r="E162" s="19" t="s">
        <v>7</v>
      </c>
      <c r="F162" s="59"/>
      <c r="G162" s="59" t="s">
        <v>18</v>
      </c>
      <c r="H162" s="21"/>
      <c r="I162" s="60" t="s">
        <v>29</v>
      </c>
    </row>
    <row r="163" spans="1:9" x14ac:dyDescent="0.2">
      <c r="A163" s="22" t="s">
        <v>20</v>
      </c>
      <c r="B163" s="19">
        <v>12</v>
      </c>
      <c r="C163" s="9" t="s">
        <v>10</v>
      </c>
      <c r="D163" s="10">
        <v>129</v>
      </c>
      <c r="E163" s="10">
        <v>69</v>
      </c>
      <c r="F163" s="23">
        <f>B163*(D163/113)+(E163-72)</f>
        <v>10.699115044247787</v>
      </c>
      <c r="G163" s="24">
        <f>ROUND(F163,0)</f>
        <v>11</v>
      </c>
      <c r="H163" s="25"/>
      <c r="I163" s="26">
        <f>H163</f>
        <v>0</v>
      </c>
    </row>
    <row r="164" spans="1:9" x14ac:dyDescent="0.2">
      <c r="A164" s="22" t="s">
        <v>21</v>
      </c>
      <c r="B164" s="19">
        <v>17.3</v>
      </c>
      <c r="C164" s="12" t="s">
        <v>12</v>
      </c>
      <c r="D164" s="13">
        <v>127</v>
      </c>
      <c r="E164" s="13">
        <v>72</v>
      </c>
      <c r="F164" s="23">
        <f t="shared" ref="F164" si="12">B164*(D164/113)+(E164-72)</f>
        <v>19.443362831858408</v>
      </c>
      <c r="G164" s="24">
        <f>ROUND(F164,0)</f>
        <v>19</v>
      </c>
      <c r="H164" s="25">
        <f>0.75*(G164-G163)</f>
        <v>6</v>
      </c>
      <c r="I164" s="26">
        <f>ROUND(H164,0)</f>
        <v>6</v>
      </c>
    </row>
    <row r="166" spans="1:9" ht="36" x14ac:dyDescent="0.2">
      <c r="A166" s="90" t="s">
        <v>52</v>
      </c>
      <c r="B166" s="91"/>
      <c r="C166" s="91"/>
      <c r="D166" s="91"/>
      <c r="E166" s="91"/>
      <c r="F166" s="91"/>
      <c r="G166" s="91"/>
      <c r="H166" s="91"/>
      <c r="I166" s="92"/>
    </row>
    <row r="167" spans="1:9" ht="36" x14ac:dyDescent="0.2">
      <c r="A167" s="6"/>
      <c r="B167" s="7"/>
      <c r="C167" s="7"/>
      <c r="D167" s="7"/>
      <c r="E167" s="7"/>
      <c r="F167" s="7"/>
      <c r="G167" s="7"/>
      <c r="H167" s="7"/>
      <c r="I167" s="8"/>
    </row>
    <row r="168" spans="1:9" ht="36" x14ac:dyDescent="0.2">
      <c r="A168" s="6"/>
      <c r="B168" s="7"/>
      <c r="C168" s="7"/>
      <c r="D168" s="59" t="s">
        <v>6</v>
      </c>
      <c r="E168" s="59" t="s">
        <v>7</v>
      </c>
      <c r="F168" s="7"/>
      <c r="G168" s="7"/>
      <c r="H168" s="7"/>
      <c r="I168" s="8"/>
    </row>
    <row r="169" spans="1:9" ht="36" x14ac:dyDescent="0.2">
      <c r="A169" s="6"/>
      <c r="B169" s="86" t="s">
        <v>9</v>
      </c>
      <c r="C169" s="9" t="s">
        <v>10</v>
      </c>
      <c r="D169" s="10">
        <v>126</v>
      </c>
      <c r="E169" s="10">
        <v>68</v>
      </c>
      <c r="F169" s="7"/>
      <c r="G169" s="7"/>
      <c r="H169" s="7"/>
      <c r="I169" s="8"/>
    </row>
    <row r="170" spans="1:9" ht="26" x14ac:dyDescent="0.2">
      <c r="A170" s="11"/>
      <c r="B170" s="87"/>
      <c r="C170" s="12" t="s">
        <v>12</v>
      </c>
      <c r="D170" s="13">
        <v>121</v>
      </c>
      <c r="E170" s="13">
        <v>67.599999999999994</v>
      </c>
      <c r="F170" s="14"/>
      <c r="G170" s="14"/>
      <c r="H170" s="14"/>
      <c r="I170" s="15"/>
    </row>
    <row r="171" spans="1:9" x14ac:dyDescent="0.2">
      <c r="A171" s="16"/>
      <c r="I171" s="17"/>
    </row>
    <row r="172" spans="1:9" x14ac:dyDescent="0.2">
      <c r="A172" s="16"/>
      <c r="C172" s="18"/>
      <c r="D172" s="18"/>
      <c r="E172" s="18"/>
      <c r="F172" s="88" t="s">
        <v>14</v>
      </c>
      <c r="G172" s="88"/>
      <c r="H172" s="89" t="s">
        <v>15</v>
      </c>
      <c r="I172" s="89"/>
    </row>
    <row r="173" spans="1:9" x14ac:dyDescent="0.2">
      <c r="A173" s="16"/>
      <c r="B173" s="19" t="s">
        <v>16</v>
      </c>
      <c r="C173" s="20" t="s">
        <v>17</v>
      </c>
      <c r="D173" s="19" t="s">
        <v>6</v>
      </c>
      <c r="E173" s="19" t="s">
        <v>7</v>
      </c>
      <c r="F173" s="59"/>
      <c r="G173" s="59" t="s">
        <v>18</v>
      </c>
      <c r="H173" s="21"/>
      <c r="I173" s="60" t="s">
        <v>29</v>
      </c>
    </row>
    <row r="174" spans="1:9" x14ac:dyDescent="0.2">
      <c r="A174" s="22" t="s">
        <v>20</v>
      </c>
      <c r="B174" s="19">
        <v>10</v>
      </c>
      <c r="C174" s="9" t="s">
        <v>10</v>
      </c>
      <c r="D174" s="10">
        <v>126</v>
      </c>
      <c r="E174" s="10">
        <v>68</v>
      </c>
      <c r="F174" s="23">
        <f>B174*(D174/113)+(E174-72)</f>
        <v>7.1504424778761049</v>
      </c>
      <c r="G174" s="24">
        <f>ROUND(F174,0)</f>
        <v>7</v>
      </c>
      <c r="H174" s="25"/>
      <c r="I174" s="26">
        <f>H174</f>
        <v>0</v>
      </c>
    </row>
    <row r="175" spans="1:9" x14ac:dyDescent="0.2">
      <c r="A175" s="22" t="s">
        <v>21</v>
      </c>
      <c r="B175" s="19">
        <v>10</v>
      </c>
      <c r="C175" s="12" t="s">
        <v>12</v>
      </c>
      <c r="D175" s="13">
        <v>121</v>
      </c>
      <c r="E175" s="13">
        <v>67.599999999999994</v>
      </c>
      <c r="F175" s="23">
        <f t="shared" ref="F175" si="13">B175*(D175/113)+(E175-72)</f>
        <v>6.3079646017699069</v>
      </c>
      <c r="G175" s="24">
        <f>ROUND(F175,0)</f>
        <v>6</v>
      </c>
      <c r="H175" s="25">
        <f>0.75*(G175-G174)</f>
        <v>-0.75</v>
      </c>
      <c r="I175" s="26">
        <f>ROUND(H175,0)</f>
        <v>-1</v>
      </c>
    </row>
  </sheetData>
  <sheetProtection formatCells="0" formatColumns="0" formatRows="0" insertColumns="0" insertRows="0" insertHyperlinks="0" deleteColumns="0" deleteRows="0" sort="0" autoFilter="0" pivotTables="0"/>
  <mergeCells count="64">
    <mergeCell ref="A166:I166"/>
    <mergeCell ref="B169:B170"/>
    <mergeCell ref="F172:G172"/>
    <mergeCell ref="H172:I172"/>
    <mergeCell ref="A155:I155"/>
    <mergeCell ref="B158:B159"/>
    <mergeCell ref="F161:G161"/>
    <mergeCell ref="H161:I161"/>
    <mergeCell ref="F150:G150"/>
    <mergeCell ref="H150:I150"/>
    <mergeCell ref="B136:B137"/>
    <mergeCell ref="F139:G139"/>
    <mergeCell ref="H139:I139"/>
    <mergeCell ref="A144:I144"/>
    <mergeCell ref="B147:B148"/>
    <mergeCell ref="A122:I122"/>
    <mergeCell ref="B125:B126"/>
    <mergeCell ref="F128:G128"/>
    <mergeCell ref="H128:I128"/>
    <mergeCell ref="A133:I133"/>
    <mergeCell ref="F7:G7"/>
    <mergeCell ref="A1:I1"/>
    <mergeCell ref="H7:I7"/>
    <mergeCell ref="A34:I34"/>
    <mergeCell ref="F40:G40"/>
    <mergeCell ref="H40:I40"/>
    <mergeCell ref="A12:I12"/>
    <mergeCell ref="F18:G18"/>
    <mergeCell ref="H18:I18"/>
    <mergeCell ref="A23:I23"/>
    <mergeCell ref="F29:G29"/>
    <mergeCell ref="H29:I29"/>
    <mergeCell ref="B15:B16"/>
    <mergeCell ref="B26:B27"/>
    <mergeCell ref="B37:B38"/>
    <mergeCell ref="B4:B5"/>
    <mergeCell ref="A67:I67"/>
    <mergeCell ref="F73:G73"/>
    <mergeCell ref="H73:I73"/>
    <mergeCell ref="A45:I45"/>
    <mergeCell ref="F51:G51"/>
    <mergeCell ref="H51:I51"/>
    <mergeCell ref="A56:I56"/>
    <mergeCell ref="F62:G62"/>
    <mergeCell ref="H62:I62"/>
    <mergeCell ref="B48:B49"/>
    <mergeCell ref="B59:B60"/>
    <mergeCell ref="B70:B71"/>
    <mergeCell ref="A89:I89"/>
    <mergeCell ref="F95:G95"/>
    <mergeCell ref="H95:I95"/>
    <mergeCell ref="A78:I78"/>
    <mergeCell ref="F84:G84"/>
    <mergeCell ref="H84:I84"/>
    <mergeCell ref="B81:B82"/>
    <mergeCell ref="B92:B93"/>
    <mergeCell ref="B114:B115"/>
    <mergeCell ref="F117:G117"/>
    <mergeCell ref="H117:I117"/>
    <mergeCell ref="A100:I100"/>
    <mergeCell ref="B103:B104"/>
    <mergeCell ref="F106:G106"/>
    <mergeCell ref="H106:I106"/>
    <mergeCell ref="A111:I1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CALCUL des COUPS RENDUS</vt:lpstr>
      <vt:lpstr>Feuil1</vt:lpstr>
      <vt:lpstr>DONNEES</vt:lpstr>
      <vt:lpstr>'CALCUL des COUPS RENDUS'!Print_Area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 Windows</dc:creator>
  <cp:keywords/>
  <dc:description/>
  <cp:lastModifiedBy>michel kulakowski</cp:lastModifiedBy>
  <cp:revision/>
  <cp:lastPrinted>2025-12-04T10:28:28Z</cp:lastPrinted>
  <dcterms:created xsi:type="dcterms:W3CDTF">2023-04-12T13:48:09Z</dcterms:created>
  <dcterms:modified xsi:type="dcterms:W3CDTF">2025-12-17T08:41:00Z</dcterms:modified>
  <cp:category/>
  <cp:contentStatus/>
</cp:coreProperties>
</file>